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225" yWindow="0" windowWidth="16092" windowHeight="9656" activeTab="0" tabRatio="600"/>
  </bookViews>
  <sheets>
    <sheet name="Learning_Path" sheetId="1" r:id="rId2"/>
    <sheet name="Must_Know" sheetId="2" r:id="rId3"/>
    <sheet name="Formulas_Basic" sheetId="3" r:id="rId4"/>
    <sheet name="Formulas_Logical" sheetId="4" r:id="rId5"/>
    <sheet name="Formulas_Text" sheetId="5" r:id="rId6"/>
    <sheet name="Formulas_DateTime" sheetId="6" r:id="rId7"/>
    <sheet name="Formulas_Lookup" sheetId="7" r:id="rId8"/>
    <sheet name="Formulas_MathStat" sheetId="8" r:id="rId9"/>
    <sheet name="Formulas_Financial" sheetId="9" r:id="rId10"/>
    <sheet name="Formulas_Info" sheetId="10" r:id="rId11"/>
    <sheet name="Formulas_DynamicArray" sheetId="11" r:id="rId12"/>
    <sheet name="Shortcuts_Core" sheetId="12" r:id="rId13"/>
    <sheet name="Shortcuts_A2Z_Index" sheetId="13" r:id="rId14"/>
    <sheet name="Freelancing_Tasks" sheetId="14" r:id="rId15"/>
  </sheets>
</workbook>
</file>

<file path=xl/sharedStrings.xml><?xml version="1.0" encoding="utf-8"?>
<sst xmlns="http://schemas.openxmlformats.org/spreadsheetml/2006/main" count="732" uniqueCount="662">
  <si>
    <t>Week</t>
  </si>
  <si>
    <t>Focus</t>
  </si>
  <si>
    <t>Week 1</t>
  </si>
  <si>
    <t>Basics: Interface, Formatting, Shortcuts, SUM/AVERAGE/COUNT, Sorting/Filtering</t>
  </si>
  <si>
    <t>Week 2</t>
  </si>
  <si>
    <t>Text &amp; Date: LEFT/RIGHT/MID, TEXT/CONCAT, FIND/SEARCH, TODAY/NOW/DATE/EOMONTH</t>
  </si>
  <si>
    <t>Week 3</t>
  </si>
  <si>
    <t>Logic &amp; Aggregation: IF/AND/OR, IFERROR, SUMIF/SUMIFS/COUNTIFS</t>
  </si>
  <si>
    <t>Week 4</t>
  </si>
  <si>
    <t>Lookup: XLOOKUP, INDEX+MATCH, UNIQUE/FILTER/SORT</t>
  </si>
  <si>
    <t>Week 5</t>
  </si>
  <si>
    <t>Pivot Tables &amp; Charts, Slicers, Dashboard layout</t>
  </si>
  <si>
    <t>Week 6</t>
  </si>
  <si>
    <t>Power Query basics, Data cleaning workflows</t>
  </si>
  <si>
    <t>Week 7</t>
  </si>
  <si>
    <t>Financial &amp; Statistical functions, SUBTOTAL/AGGREGATE, SUMPRODUCT</t>
  </si>
  <si>
    <t>Week 8</t>
  </si>
  <si>
    <t>Projects: Sales dashboard, HR attendance, Inventory tracker; Freelance gig setup</t>
  </si>
  <si>
    <t>Must‑Know</t>
  </si>
  <si>
    <t>Why</t>
  </si>
  <si>
    <t>Example</t>
  </si>
  <si>
    <t>SUM / AVERAGE / COUNT / COUNTA</t>
  </si>
  <si>
    <t>Basic totals &amp; averages, non-blanks count</t>
  </si>
  <si>
    <t>SUM(C:C), AVERAGE(C2:C20), COUNTA(A:A)</t>
  </si>
  <si>
    <t>IF + AND/OR</t>
  </si>
  <si>
    <t>Business rules &amp; flags</t>
  </si>
  <si>
    <t>IF(AND(C2&gt;50000, B2="Active"), "OK","Check")</t>
  </si>
  <si>
    <t>IFERROR</t>
  </si>
  <si>
    <t>Graceful errors</t>
  </si>
  <si>
    <t>IFERROR(XLOOKUP(A2, H:H, I:I), "NA")</t>
  </si>
  <si>
    <t>XLOOKUP / INDEX+MATCH</t>
  </si>
  <si>
    <t>Robust lookups (left/right/wildcards)</t>
  </si>
  <si>
    <t>XLOOKUP(A2, H:H, I:I, "NA")</t>
  </si>
  <si>
    <t>SUMIFS / COUNTIFS / AVERAGEIFS</t>
  </si>
  <si>
    <t>Multi-criteria aggregations</t>
  </si>
  <si>
    <t>SUMIFS(D:D, B:B, "East", C:C, "&gt;10000")</t>
  </si>
  <si>
    <t>TEXT + TEXTJOIN + CONCAT</t>
  </si>
  <si>
    <t>Clean labels, reports</t>
  </si>
  <si>
    <t>TEXTJOIN(", ", TRUE, UNIQUE(B2:B100))</t>
  </si>
  <si>
    <t>DATE functions (EOMONTH, NETWORKDAYS)</t>
  </si>
  <si>
    <t>Period close &amp; working days</t>
  </si>
  <si>
    <t>EOMONTH(TODAY(),-1), NETWORKDAYS(B2,C2)</t>
  </si>
  <si>
    <t>FILTER + SORT + UNIQUE</t>
  </si>
  <si>
    <t>Dynamic reports/lists</t>
  </si>
  <si>
    <t>SORT(UNIQUE(FILTER(B2:B100, C2:C100="Delhi")))</t>
  </si>
  <si>
    <t>SUBTOTAL / AGGREGATE</t>
  </si>
  <si>
    <t>Visible rows only &amp; ignore errors</t>
  </si>
  <si>
    <t>SUBTOTAL(9, D2:D100)</t>
  </si>
  <si>
    <t>SUMPRODUCT</t>
  </si>
  <si>
    <t>Conditional math without helper columns</t>
  </si>
  <si>
    <t>SUMPRODUCT((B2:B100="A")*(C2:C100&gt;0)*D2:D100)</t>
  </si>
  <si>
    <t>POWER QUERY (concept)</t>
  </si>
  <si>
    <t>Data cleaning/merge (no worksheet formula)</t>
  </si>
  <si>
    <t>Use Get &amp; Transform (Data tab)</t>
  </si>
  <si>
    <t>Function</t>
  </si>
  <si>
    <t>Syntax</t>
  </si>
  <si>
    <t>Use (Hindi)</t>
  </si>
  <si>
    <t>SUM</t>
  </si>
  <si>
    <t>Numbers ka total nikale</t>
  </si>
  <si>
    <t>SUM(B2:B10)</t>
  </si>
  <si>
    <t>AVERAGE</t>
  </si>
  <si>
    <t>Average (mean) nikale</t>
  </si>
  <si>
    <t>AVERAGE(C2:C20)</t>
  </si>
  <si>
    <t>COUNT</t>
  </si>
  <si>
    <t>Sirf numbers count kare</t>
  </si>
  <si>
    <t>COUNT(A2:A100)</t>
  </si>
  <si>
    <t>COUNTA</t>
  </si>
  <si>
    <t>Blank chhodkar sab cells count</t>
  </si>
  <si>
    <t>COUNTA(A2:A100)</t>
  </si>
  <si>
    <t>MAX</t>
  </si>
  <si>
    <t>Sabse bada number</t>
  </si>
  <si>
    <t>MAX(D2:D50)</t>
  </si>
  <si>
    <t>MIN</t>
  </si>
  <si>
    <t>Sabse chhota number</t>
  </si>
  <si>
    <t>MIN(D2:D50)</t>
  </si>
  <si>
    <t>SUMIF</t>
  </si>
  <si>
    <t>Single condition par sum</t>
  </si>
  <si>
    <t>SUMIF(B2:B100, "&gt;10000", C2:C100)</t>
  </si>
  <si>
    <t>COUNTIF</t>
  </si>
  <si>
    <t>Single condition par count</t>
  </si>
  <si>
    <t>COUNTIF(A2:A100, "Delhi")</t>
  </si>
  <si>
    <t>AVERAGEIF</t>
  </si>
  <si>
    <t>Single condition par average</t>
  </si>
  <si>
    <t>AVERAGEIF(B2:B100, "Sales", C2:C100)</t>
  </si>
  <si>
    <t>ROUND</t>
  </si>
  <si>
    <t>Number ko round kare</t>
  </si>
  <si>
    <t>ROUND(E2, 2)</t>
  </si>
  <si>
    <t>ROUNDUP</t>
  </si>
  <si>
    <t>Number ko upar round</t>
  </si>
  <si>
    <t>ROUNDUP(E2, 0)</t>
  </si>
  <si>
    <t>ROUNDDOWN</t>
  </si>
  <si>
    <t>Number ko neeche round</t>
  </si>
  <si>
    <t>ROUNDDOWN(E2, 0)</t>
  </si>
  <si>
    <t>ABS</t>
  </si>
  <si>
    <t>Absolute value (positive)</t>
  </si>
  <si>
    <t>ABS(-25)</t>
  </si>
  <si>
    <t>INT</t>
  </si>
  <si>
    <t>Integer part (floor)</t>
  </si>
  <si>
    <t>INT(5.9)</t>
  </si>
  <si>
    <t>MOD</t>
  </si>
  <si>
    <t>Remainder (sheshfal)</t>
  </si>
  <si>
    <t>MOD(17, 5)</t>
  </si>
  <si>
    <t>SQRT</t>
  </si>
  <si>
    <t>Square root</t>
  </si>
  <si>
    <t>SQRT(144)</t>
  </si>
  <si>
    <t>RAND</t>
  </si>
  <si>
    <t>0–1 random</t>
  </si>
  <si>
    <t>RAND()</t>
  </si>
  <si>
    <t>RANDBETWEEN</t>
  </si>
  <si>
    <t>Given range me random integer</t>
  </si>
  <si>
    <t>RANDBETWEEN(1000, 9999)</t>
  </si>
  <si>
    <t>SUBTOTAL</t>
  </si>
  <si>
    <t>Filter ke baad visible rows par calc</t>
  </si>
  <si>
    <t>SUBTOTAL(9, C2:C100)  // 9 = SUM</t>
  </si>
  <si>
    <t>IF</t>
  </si>
  <si>
    <t>Condition par decision</t>
  </si>
  <si>
    <t>IF(D2&gt;=50000, "High", "Low")</t>
  </si>
  <si>
    <t>IFS</t>
  </si>
  <si>
    <t>Multiple conditions</t>
  </si>
  <si>
    <t>IFS(D2&gt;=80000,"A", D2&gt;=60000,"B", TRUE,"C")</t>
  </si>
  <si>
    <t>AND</t>
  </si>
  <si>
    <t>Sab condition true?</t>
  </si>
  <si>
    <t>AND(B2&gt;0, C2&lt;100)</t>
  </si>
  <si>
    <t>OR</t>
  </si>
  <si>
    <t>Koi ek condition true?</t>
  </si>
  <si>
    <t>OR(B2="Yes", C2&gt;0)</t>
  </si>
  <si>
    <t>NOT</t>
  </si>
  <si>
    <t>True/False ko ulta</t>
  </si>
  <si>
    <t>NOT(B2&gt;0)</t>
  </si>
  <si>
    <t>XOR</t>
  </si>
  <si>
    <t>Exclusive OR</t>
  </si>
  <si>
    <t>XOR(B2&gt;0, C2&gt;0)</t>
  </si>
  <si>
    <t>Error par fallback</t>
  </si>
  <si>
    <t>IFERROR(VLOOKUP(A2, H:I, 2, FALSE), "Not Found")</t>
  </si>
  <si>
    <t>IFNA</t>
  </si>
  <si>
    <t>#N/A par fallback</t>
  </si>
  <si>
    <t>IFNA(XLOOKUP(A2, H:H, I:I), "Missing")</t>
  </si>
  <si>
    <t>SWITCH</t>
  </si>
  <si>
    <t>Multiple cases easy</t>
  </si>
  <si>
    <t>SWITCH(B2, "N","North","S","South","Other")</t>
  </si>
  <si>
    <t>LET</t>
  </si>
  <si>
    <t>Variables define karke formula simplify</t>
  </si>
  <si>
    <t>LET(x, SUM(C2:C10), x/10)</t>
  </si>
  <si>
    <t>LAMBDA</t>
  </si>
  <si>
    <t>Custom function banana</t>
  </si>
  <si>
    <t>LAMBDA(x, x^2)(5)</t>
  </si>
  <si>
    <t>TEXT</t>
  </si>
  <si>
    <t>Number/date ko formatted text</t>
  </si>
  <si>
    <t>TEXT(TODAY(), "dd-mmm-yyyy")</t>
  </si>
  <si>
    <t>VALUE</t>
  </si>
  <si>
    <t>Text ko number me badle</t>
  </si>
  <si>
    <t>VALUE("123")</t>
  </si>
  <si>
    <t>TEXTJOIN</t>
  </si>
  <si>
    <t>Texts ko join kare</t>
  </si>
  <si>
    <t>TEXTJOIN(", ", TRUE, A2:A10)</t>
  </si>
  <si>
    <t>CONCAT</t>
  </si>
  <si>
    <t>Concatenate naya version</t>
  </si>
  <si>
    <t>CONCAT(B2," - ",C2)</t>
  </si>
  <si>
    <t>CONCATENATE</t>
  </si>
  <si>
    <t>Purana concatenate</t>
  </si>
  <si>
    <t>CONCATENATE(B2," ",C2)</t>
  </si>
  <si>
    <t>LEFT</t>
  </si>
  <si>
    <t>Left se characters</t>
  </si>
  <si>
    <t>LEFT(B2, 3)</t>
  </si>
  <si>
    <t>RIGHT</t>
  </si>
  <si>
    <t>Right se characters</t>
  </si>
  <si>
    <t>RIGHT(B2, 4)</t>
  </si>
  <si>
    <t>MID</t>
  </si>
  <si>
    <t>Beech se characters</t>
  </si>
  <si>
    <t>MID(B2, 2, 5)</t>
  </si>
  <si>
    <t>LEN</t>
  </si>
  <si>
    <t>Length (characters)</t>
  </si>
  <si>
    <t>LEN(B2)</t>
  </si>
  <si>
    <t>FIND</t>
  </si>
  <si>
    <t>Case-sensitive search</t>
  </si>
  <si>
    <t>FIND("@", B2)</t>
  </si>
  <si>
    <t>SEARCH</t>
  </si>
  <si>
    <t>Case-insensitive search</t>
  </si>
  <si>
    <t>SEARCH("del", B2)</t>
  </si>
  <si>
    <t>REPLACE</t>
  </si>
  <si>
    <t>Text replace by position</t>
  </si>
  <si>
    <t>REPLACE(B2, 1, 3, "Mr.")</t>
  </si>
  <si>
    <t>SUBSTITUTE</t>
  </si>
  <si>
    <t>Specific text replace</t>
  </si>
  <si>
    <t>SUBSTITUTE(B2, "-", "/")</t>
  </si>
  <si>
    <t>UPPER</t>
  </si>
  <si>
    <t>Uppercase</t>
  </si>
  <si>
    <t>UPPER(B2)</t>
  </si>
  <si>
    <t>LOWER</t>
  </si>
  <si>
    <t>Lowercase</t>
  </si>
  <si>
    <t>LOWER(B2)</t>
  </si>
  <si>
    <t>PROPER</t>
  </si>
  <si>
    <t>Title Case</t>
  </si>
  <si>
    <t>PROPER(B2)</t>
  </si>
  <si>
    <t>TRIM</t>
  </si>
  <si>
    <t>Extra spaces hatao</t>
  </si>
  <si>
    <t>TRIM("  Delhi   ")</t>
  </si>
  <si>
    <t>CLEAN</t>
  </si>
  <si>
    <t>Non-print chars hatao</t>
  </si>
  <si>
    <t>CLEAN(B2)</t>
  </si>
  <si>
    <t>TEXTSPLIT</t>
  </si>
  <si>
    <t>Text ko columns/rows me baanto</t>
  </si>
  <si>
    <t>TEXTSPLIT(B2, ",")</t>
  </si>
  <si>
    <t>TODAY</t>
  </si>
  <si>
    <t>Aaj ki date</t>
  </si>
  <si>
    <t>TODAY()</t>
  </si>
  <si>
    <t>NOW</t>
  </si>
  <si>
    <t>Current date &amp; time</t>
  </si>
  <si>
    <t>NOW()</t>
  </si>
  <si>
    <t>DATE</t>
  </si>
  <si>
    <t>Date banaye</t>
  </si>
  <si>
    <t>DATE(2025, 9, 6)</t>
  </si>
  <si>
    <t>TIME</t>
  </si>
  <si>
    <t>Time banaye</t>
  </si>
  <si>
    <t>TIME(14, 30, 0)</t>
  </si>
  <si>
    <t>DAY</t>
  </si>
  <si>
    <t>Day nikale</t>
  </si>
  <si>
    <t>DAY(B2)</t>
  </si>
  <si>
    <t>MONTH</t>
  </si>
  <si>
    <t>Month nikale</t>
  </si>
  <si>
    <t>MONTH(B2)</t>
  </si>
  <si>
    <t>YEAR</t>
  </si>
  <si>
    <t>Year nikale</t>
  </si>
  <si>
    <t>YEAR(B2)</t>
  </si>
  <si>
    <t>HOUR</t>
  </si>
  <si>
    <t>Hour nikale</t>
  </si>
  <si>
    <t>HOUR(C2)</t>
  </si>
  <si>
    <t>MINUTE</t>
  </si>
  <si>
    <t>Minute nikale</t>
  </si>
  <si>
    <t>MINUTE(C2)</t>
  </si>
  <si>
    <t>SECOND</t>
  </si>
  <si>
    <t>Second nikale</t>
  </si>
  <si>
    <t>SECOND(C2)</t>
  </si>
  <si>
    <t>WEEKDAY</t>
  </si>
  <si>
    <t>Weekday number</t>
  </si>
  <si>
    <t>WEEKDAY(B2, 2)</t>
  </si>
  <si>
    <t>WEEKNUM</t>
  </si>
  <si>
    <t>Week number</t>
  </si>
  <si>
    <t>WEEKNUM(B2, 2)</t>
  </si>
  <si>
    <t>NETWORKDAYS</t>
  </si>
  <si>
    <t>Working days (Mon–Fri)</t>
  </si>
  <si>
    <t>NETWORKDAYS(B2, C2)</t>
  </si>
  <si>
    <t>NETWORKDAYS.INTL</t>
  </si>
  <si>
    <t>Custom weekends</t>
  </si>
  <si>
    <t>NETWORKDAYS.INTL(B2, C2, "0000011")</t>
  </si>
  <si>
    <t>WORKDAY</t>
  </si>
  <si>
    <t>Next working day</t>
  </si>
  <si>
    <t>WORKDAY(B2, 5)</t>
  </si>
  <si>
    <t>WORKDAY.INTL</t>
  </si>
  <si>
    <t>Custom weekend ke sath</t>
  </si>
  <si>
    <t>WORKDAY.INTL(B2, 10, "0000011")</t>
  </si>
  <si>
    <t>EOMONTH</t>
  </si>
  <si>
    <t>End of month date</t>
  </si>
  <si>
    <t>EOMONTH(B2, 1)</t>
  </si>
  <si>
    <t>EDATE</t>
  </si>
  <si>
    <t>Month offset date</t>
  </si>
  <si>
    <t>EDATE(B2, -3)</t>
  </si>
  <si>
    <t>DATEDIF</t>
  </si>
  <si>
    <t>Date difference (y/m/d)</t>
  </si>
  <si>
    <t>DATEDIF(B2, C2, "ym")</t>
  </si>
  <si>
    <t>YEARFRAC</t>
  </si>
  <si>
    <t>Fractional years</t>
  </si>
  <si>
    <t>YEARFRAC(B2, C2)</t>
  </si>
  <si>
    <t>XLOOKUP</t>
  </si>
  <si>
    <t>Modern lookup (left/right)</t>
  </si>
  <si>
    <t>VLOOKUP</t>
  </si>
  <si>
    <t>Vertical lookup</t>
  </si>
  <si>
    <t>VLOOKUP(A2, H:I, 2, FALSE)</t>
  </si>
  <si>
    <t>HLOOKUP</t>
  </si>
  <si>
    <t>Horizontal lookup</t>
  </si>
  <si>
    <t>HLOOKUP(B1, B2:H3, 2, FALSE)</t>
  </si>
  <si>
    <t>INDEX</t>
  </si>
  <si>
    <t>Array se value</t>
  </si>
  <si>
    <t>INDEX(I:I, MATCH(A2, H:H, 0))</t>
  </si>
  <si>
    <t>MATCH</t>
  </si>
  <si>
    <t>Position find kare</t>
  </si>
  <si>
    <t>MATCH(A2, H:H, 0)</t>
  </si>
  <si>
    <t>XMATCH</t>
  </si>
  <si>
    <t>MATCH ka advanced version</t>
  </si>
  <si>
    <t>XMATCH(A2, H:H, 0)</t>
  </si>
  <si>
    <t>LOOKUP</t>
  </si>
  <si>
    <t>Approximate lookup</t>
  </si>
  <si>
    <t>LOOKUP(90, A2:A10, B2:B10)</t>
  </si>
  <si>
    <t>OFFSET</t>
  </si>
  <si>
    <t>Dynamic range create</t>
  </si>
  <si>
    <t>OFFSET(B2, 0, 0, COUNTA(B:B))</t>
  </si>
  <si>
    <t>CHOOSE</t>
  </si>
  <si>
    <t>Index-based choose</t>
  </si>
  <si>
    <t>CHOOSE(2, "East","West","North")</t>
  </si>
  <si>
    <t>INDIRECT</t>
  </si>
  <si>
    <t>Text ko reference banaye</t>
  </si>
  <si>
    <t>INDIRECT("B"&amp;ROW())</t>
  </si>
  <si>
    <t>ADDRESS</t>
  </si>
  <si>
    <t>Cell address banaye</t>
  </si>
  <si>
    <t>ADDRESS(ROW(), COLUMN())</t>
  </si>
  <si>
    <t>ROW</t>
  </si>
  <si>
    <t>Row number</t>
  </si>
  <si>
    <t>ROW(A2)</t>
  </si>
  <si>
    <t>COLUMN</t>
  </si>
  <si>
    <t>Column number</t>
  </si>
  <si>
    <t>COLUMN(D5)</t>
  </si>
  <si>
    <t>ROWS</t>
  </si>
  <si>
    <t>Rows count</t>
  </si>
  <si>
    <t>ROWS(A2:A100)</t>
  </si>
  <si>
    <t>COLUMNS</t>
  </si>
  <si>
    <t>Columns count</t>
  </si>
  <si>
    <t>COLUMNS(A2:F2)</t>
  </si>
  <si>
    <t>FILTER</t>
  </si>
  <si>
    <t>Criteria-based filter (dynamic)</t>
  </si>
  <si>
    <t>FILTER(A2:D100, C2:C100="Delhi")</t>
  </si>
  <si>
    <t>SORT</t>
  </si>
  <si>
    <t>Sort dynamic array</t>
  </si>
  <si>
    <t>SORT(A2:D100, 3, -1)</t>
  </si>
  <si>
    <t>SORTBY</t>
  </si>
  <si>
    <t>Sort by other array</t>
  </si>
  <si>
    <t>SORTBY(A2:D100, D2:D100, -1)</t>
  </si>
  <si>
    <t>UNIQUE</t>
  </si>
  <si>
    <t>Unique values list</t>
  </si>
  <si>
    <t>UNIQUE(B2:B100)</t>
  </si>
  <si>
    <t>TAKE</t>
  </si>
  <si>
    <t>Top/bottom rows/cols</t>
  </si>
  <si>
    <t>TAKE(SORT(D2:D100,,-1), 5)</t>
  </si>
  <si>
    <t>DROP</t>
  </si>
  <si>
    <t>Drop rows/cols</t>
  </si>
  <si>
    <t>DROP(A2:D100, 1)</t>
  </si>
  <si>
    <t>CHOOSECOLS</t>
  </si>
  <si>
    <t>Specific columns pick</t>
  </si>
  <si>
    <t>CHOOSECOLS(A2:F100, 1, 3, 6)</t>
  </si>
  <si>
    <t>CHOOSEROWS</t>
  </si>
  <si>
    <t>Specific rows pick</t>
  </si>
  <si>
    <t>CHOOSEROWS(A2:D100, 1, -1)</t>
  </si>
  <si>
    <t>Conditional math/weighted</t>
  </si>
  <si>
    <t>SUMPRODUCT((B2:B100="East")*(C2:C100))</t>
  </si>
  <si>
    <t>AGGREGATE</t>
  </si>
  <si>
    <t>Robust calc (hidden/error handle)</t>
  </si>
  <si>
    <t>AGGREGATE(9, 7, C2:C100)</t>
  </si>
  <si>
    <t>MEDIAN</t>
  </si>
  <si>
    <t>Median value</t>
  </si>
  <si>
    <t>MEDIAN(C2:C100)</t>
  </si>
  <si>
    <t>MODE.SNGL</t>
  </si>
  <si>
    <t>Most frequent value</t>
  </si>
  <si>
    <t>MODE.SNGL(C2:C100)</t>
  </si>
  <si>
    <t>LARGE</t>
  </si>
  <si>
    <t>k-th largest</t>
  </si>
  <si>
    <t>LARGE(C2:C100, 3)</t>
  </si>
  <si>
    <t>SMALL</t>
  </si>
  <si>
    <t>k-th smallest</t>
  </si>
  <si>
    <t>SMALL(C2:C100, 3)</t>
  </si>
  <si>
    <t>PERCENTILE.INC</t>
  </si>
  <si>
    <t>Percentile (inclusive)</t>
  </si>
  <si>
    <t>PERCENTILE.INC(C2:C100, 0.9)</t>
  </si>
  <si>
    <t>PERCENTILE.EXC</t>
  </si>
  <si>
    <t>Percentile (exclusive)</t>
  </si>
  <si>
    <t>PERCENTILE.EXC(C2:C100, 0.9)</t>
  </si>
  <si>
    <t>QUARTILE.INC</t>
  </si>
  <si>
    <t>Quartile (inclusive)</t>
  </si>
  <si>
    <t>QUARTILE.INC(C2:C100, 3)</t>
  </si>
  <si>
    <t>STDEV.S</t>
  </si>
  <si>
    <t>Std dev (sample)</t>
  </si>
  <si>
    <t>STDEV.S(C2:C100)</t>
  </si>
  <si>
    <t>STDEV.P</t>
  </si>
  <si>
    <t>Std dev (population)</t>
  </si>
  <si>
    <t>STDEV.P(C2:C100)</t>
  </si>
  <si>
    <t>VAR.S</t>
  </si>
  <si>
    <t>Variance (sample)</t>
  </si>
  <si>
    <t>VAR.S(C2:C100)</t>
  </si>
  <si>
    <t>CORREL</t>
  </si>
  <si>
    <t>Correlation</t>
  </si>
  <si>
    <t>CORREL(B2:B100, C2:C100)</t>
  </si>
  <si>
    <t>COVARIANCE.S</t>
  </si>
  <si>
    <t>Covariance (sample)</t>
  </si>
  <si>
    <t>COVARIANCE.S(B2:B100, C2:C100)</t>
  </si>
  <si>
    <t>CEILING</t>
  </si>
  <si>
    <t>Upar round to multiple</t>
  </si>
  <si>
    <t>CEILING(E2, 5)</t>
  </si>
  <si>
    <t>FLOOR</t>
  </si>
  <si>
    <t>Neeche round to multiple</t>
  </si>
  <si>
    <t>FLOOR(E2, 5)</t>
  </si>
  <si>
    <t>MROUND</t>
  </si>
  <si>
    <t>Nearest multiple round</t>
  </si>
  <si>
    <t>MROUND(E2, 5)</t>
  </si>
  <si>
    <t>POWER</t>
  </si>
  <si>
    <t>Exponent</t>
  </si>
  <si>
    <t>POWER(B2, 3)</t>
  </si>
  <si>
    <t>EXP</t>
  </si>
  <si>
    <t>e^number</t>
  </si>
  <si>
    <t>EXP(1)</t>
  </si>
  <si>
    <t>LN</t>
  </si>
  <si>
    <t>Natural log</t>
  </si>
  <si>
    <t>LN(10)</t>
  </si>
  <si>
    <t>LOG</t>
  </si>
  <si>
    <t>Log base N</t>
  </si>
  <si>
    <t>LOG(100,10)</t>
  </si>
  <si>
    <t>PI</t>
  </si>
  <si>
    <t>Pi constant</t>
  </si>
  <si>
    <t>PI()</t>
  </si>
  <si>
    <t>RADIANS</t>
  </si>
  <si>
    <t>Degrees to radians</t>
  </si>
  <si>
    <t>RADIANS(180)</t>
  </si>
  <si>
    <t>DEGREES</t>
  </si>
  <si>
    <t>Radians to degrees</t>
  </si>
  <si>
    <t>DEGREES(PI())</t>
  </si>
  <si>
    <t>PMT</t>
  </si>
  <si>
    <t>EMI calculate</t>
  </si>
  <si>
    <t>PMT(10%/12, 60, -500000)</t>
  </si>
  <si>
    <t>IPMT</t>
  </si>
  <si>
    <t>Interest part of EMI</t>
  </si>
  <si>
    <t>IPMT(10%/12, 1, 60, -500000)</t>
  </si>
  <si>
    <t>PPMT</t>
  </si>
  <si>
    <t>Principal part of EMI</t>
  </si>
  <si>
    <t>PPMT(10%/12, 1, 60, -500000)</t>
  </si>
  <si>
    <t>NPV</t>
  </si>
  <si>
    <t>Net Present Value</t>
  </si>
  <si>
    <t>NPV(12%, D2:D7) + C2</t>
  </si>
  <si>
    <t>XNPV</t>
  </si>
  <si>
    <t>NPV with exact dates</t>
  </si>
  <si>
    <t>XNPV(12%, D2:D7, B2:B7)</t>
  </si>
  <si>
    <t>IRR</t>
  </si>
  <si>
    <t>Internal Rate of Return</t>
  </si>
  <si>
    <t>IRR(D2:D7)</t>
  </si>
  <si>
    <t>XIRR</t>
  </si>
  <si>
    <t>IRR with dates</t>
  </si>
  <si>
    <t>XIRR(D2:D7, B2:B7)</t>
  </si>
  <si>
    <t>FV</t>
  </si>
  <si>
    <t>Future Value</t>
  </si>
  <si>
    <t>FV(8%/12, 120, -5000, 0, 1)</t>
  </si>
  <si>
    <t>PV</t>
  </si>
  <si>
    <t>Present Value</t>
  </si>
  <si>
    <t>PV(8%/12, 120, -5000)</t>
  </si>
  <si>
    <t>NPER</t>
  </si>
  <si>
    <t>Periods required</t>
  </si>
  <si>
    <t>NPER(10%/12, -5000, 200000)</t>
  </si>
  <si>
    <t>RATE</t>
  </si>
  <si>
    <t>Interest rate</t>
  </si>
  <si>
    <t>RATE(60, -5000, 200000)</t>
  </si>
  <si>
    <t>ISBLANK</t>
  </si>
  <si>
    <t>Blank check</t>
  </si>
  <si>
    <t>ISBLANK(B2)</t>
  </si>
  <si>
    <t>ISNUMBER</t>
  </si>
  <si>
    <t>Number check</t>
  </si>
  <si>
    <t>ISNUMBER(B2)</t>
  </si>
  <si>
    <t>ISTEXT</t>
  </si>
  <si>
    <t>Text check</t>
  </si>
  <si>
    <t>ISTEXT(B2)</t>
  </si>
  <si>
    <t>ISNA</t>
  </si>
  <si>
    <t>#N/A check</t>
  </si>
  <si>
    <t>ISNA(E2)</t>
  </si>
  <si>
    <t>ISERROR</t>
  </si>
  <si>
    <t>Any error check</t>
  </si>
  <si>
    <t>ISERROR(E2)</t>
  </si>
  <si>
    <t>TYPE</t>
  </si>
  <si>
    <t>Value type number</t>
  </si>
  <si>
    <t>TYPE(B2)</t>
  </si>
  <si>
    <t>CELL</t>
  </si>
  <si>
    <t>Cell info</t>
  </si>
  <si>
    <t>CELL("address", B2)</t>
  </si>
  <si>
    <t>SEQUENCE</t>
  </si>
  <si>
    <t>Number series</t>
  </si>
  <si>
    <t>SEQUENCE(10,1,1,1)</t>
  </si>
  <si>
    <t>RANDARRAY</t>
  </si>
  <si>
    <t>Random array</t>
  </si>
  <si>
    <t>RANDARRAY(5,2,1,100,TRUE)</t>
  </si>
  <si>
    <t>WRAPROWS</t>
  </si>
  <si>
    <t>Vector ko rows me lapet</t>
  </si>
  <si>
    <t>WRAPROWS(A2:A21, 7)</t>
  </si>
  <si>
    <t>WRAPCOLS</t>
  </si>
  <si>
    <t>Vector ko columns me lapet</t>
  </si>
  <si>
    <t>WRAPCOLS(A2:A21, 7)</t>
  </si>
  <si>
    <t>BYROW</t>
  </si>
  <si>
    <t>Row-wise calc</t>
  </si>
  <si>
    <t>BYROW(C2:G10, LAMBDA(r, SUM(r)))</t>
  </si>
  <si>
    <t>BYCOL</t>
  </si>
  <si>
    <t>Column-wise calc</t>
  </si>
  <si>
    <t>BYCOL(C2:G10, LAMBDA(c, AVERAGE(c)))</t>
  </si>
  <si>
    <t>MAP</t>
  </si>
  <si>
    <t>Element-wise transform</t>
  </si>
  <si>
    <t>MAP(C2:C10, LAMBDA(x, x*1.18))</t>
  </si>
  <si>
    <t>REDUCE</t>
  </si>
  <si>
    <t>Fold/accumulate</t>
  </si>
  <si>
    <t>REDUCE(0, C2:C10, LAMBDA(a,x, a+x))</t>
  </si>
  <si>
    <t>SCAN</t>
  </si>
  <si>
    <t>Running calc</t>
  </si>
  <si>
    <t>SCAN(0, C2:C10, LAMBDA(a,x, a+x))</t>
  </si>
  <si>
    <t>Shortcut</t>
  </si>
  <si>
    <t>Action (Hindi)</t>
  </si>
  <si>
    <t>Ctrl + N</t>
  </si>
  <si>
    <t>Naya workbook</t>
  </si>
  <si>
    <t>Ctrl + O</t>
  </si>
  <si>
    <t>Open file</t>
  </si>
  <si>
    <t>Ctrl + S</t>
  </si>
  <si>
    <t>Save</t>
  </si>
  <si>
    <t>Ctrl + W</t>
  </si>
  <si>
    <t>Close workbook</t>
  </si>
  <si>
    <t>Ctrl + P</t>
  </si>
  <si>
    <t>Print</t>
  </si>
  <si>
    <t>Ctrl + Z</t>
  </si>
  <si>
    <t>Undo</t>
  </si>
  <si>
    <t>Ctrl + Y</t>
  </si>
  <si>
    <t>Redo</t>
  </si>
  <si>
    <t>Ctrl + C</t>
  </si>
  <si>
    <t>Copy</t>
  </si>
  <si>
    <t>Ctrl + X</t>
  </si>
  <si>
    <t>Cut</t>
  </si>
  <si>
    <t>Ctrl + V</t>
  </si>
  <si>
    <t>Paste</t>
  </si>
  <si>
    <t>Ctrl + Alt + V</t>
  </si>
  <si>
    <t>Paste Special</t>
  </si>
  <si>
    <t>Ctrl + F</t>
  </si>
  <si>
    <t>Find</t>
  </si>
  <si>
    <t>Ctrl + H</t>
  </si>
  <si>
    <t>Replace</t>
  </si>
  <si>
    <t>Ctrl + K</t>
  </si>
  <si>
    <t>Insert Hyperlink</t>
  </si>
  <si>
    <t>Ctrl + B</t>
  </si>
  <si>
    <t>Bold</t>
  </si>
  <si>
    <t>Ctrl + I</t>
  </si>
  <si>
    <t>Italic</t>
  </si>
  <si>
    <t>Ctrl + U</t>
  </si>
  <si>
    <t>Underline</t>
  </si>
  <si>
    <t>Ctrl + 1</t>
  </si>
  <si>
    <t>Format Cells dialog</t>
  </si>
  <si>
    <t>Ctrl + 5</t>
  </si>
  <si>
    <t>Strikethrough</t>
  </si>
  <si>
    <t>Ctrl + `</t>
  </si>
  <si>
    <t>Show/Hide formulas</t>
  </si>
  <si>
    <t>F2</t>
  </si>
  <si>
    <t>Edit active cell</t>
  </si>
  <si>
    <t>F4</t>
  </si>
  <si>
    <t>Repeat last action / Toggle absolute refs in formula</t>
  </si>
  <si>
    <t>Alt + Enter</t>
  </si>
  <si>
    <t>Cell me new line</t>
  </si>
  <si>
    <t>Alt + =</t>
  </si>
  <si>
    <t>AutoSum</t>
  </si>
  <si>
    <t>Ctrl + ;</t>
  </si>
  <si>
    <t>Insert current date</t>
  </si>
  <si>
    <t>Ctrl + Shift + :</t>
  </si>
  <si>
    <t>Insert current time</t>
  </si>
  <si>
    <t>Ctrl + Arrow Keys</t>
  </si>
  <si>
    <t>Data region edges par jump</t>
  </si>
  <si>
    <t>Ctrl + Shift + Arrow</t>
  </si>
  <si>
    <t>Select to edge</t>
  </si>
  <si>
    <t>Ctrl + Space</t>
  </si>
  <si>
    <t>Select entire column</t>
  </si>
  <si>
    <t>Shift + Space</t>
  </si>
  <si>
    <t>Select entire row</t>
  </si>
  <si>
    <t>Ctrl + Shift + L</t>
  </si>
  <si>
    <t>Toggle Filter</t>
  </si>
  <si>
    <t>Ctrl + T</t>
  </si>
  <si>
    <t>Create Table</t>
  </si>
  <si>
    <t>Ctrl + PageUp/PageDown</t>
  </si>
  <si>
    <t>Switch worksheet</t>
  </si>
  <si>
    <t>Ctrl + Tab</t>
  </si>
  <si>
    <t>Switch workbook</t>
  </si>
  <si>
    <t>Ctrl + 9 / Ctrl + 0</t>
  </si>
  <si>
    <t>Hide rows / Hide columns</t>
  </si>
  <si>
    <t>Ctrl + Shift + ( / )</t>
  </si>
  <si>
    <t>Unhide rows / Unhide columns</t>
  </si>
  <si>
    <t>Ctrl + Shift + ~</t>
  </si>
  <si>
    <t>General format</t>
  </si>
  <si>
    <t>Ctrl + Shift + !</t>
  </si>
  <si>
    <t>Number format</t>
  </si>
  <si>
    <t>Ctrl + Shift + @</t>
  </si>
  <si>
    <t>Time format</t>
  </si>
  <si>
    <t>Ctrl + Shift + #</t>
  </si>
  <si>
    <t>Date format</t>
  </si>
  <si>
    <t>Ctrl + Shift + $</t>
  </si>
  <si>
    <t>Currency format</t>
  </si>
  <si>
    <t>Ctrl + Shift + %</t>
  </si>
  <si>
    <t>Percent format</t>
  </si>
  <si>
    <t>Ctrl + Shift + ^</t>
  </si>
  <si>
    <t>Scientific format</t>
  </si>
  <si>
    <t>Letter</t>
  </si>
  <si>
    <t>Shortcut/Sequence</t>
  </si>
  <si>
    <t>A</t>
  </si>
  <si>
    <t>Alt + A, M</t>
  </si>
  <si>
    <t>Remove Duplicates (Data tab)</t>
  </si>
  <si>
    <t>B</t>
  </si>
  <si>
    <t>C</t>
  </si>
  <si>
    <t>D</t>
  </si>
  <si>
    <t>Ctrl + D</t>
  </si>
  <si>
    <t>Fill Down</t>
  </si>
  <si>
    <t>E</t>
  </si>
  <si>
    <t>Ctrl + E</t>
  </si>
  <si>
    <t>Flash Fill</t>
  </si>
  <si>
    <t>F</t>
  </si>
  <si>
    <t>G</t>
  </si>
  <si>
    <t>F5</t>
  </si>
  <si>
    <t>Go To</t>
  </si>
  <si>
    <t>H</t>
  </si>
  <si>
    <t>I</t>
  </si>
  <si>
    <t>J</t>
  </si>
  <si>
    <t>Alt + H, J</t>
  </si>
  <si>
    <t>Align Center (via Ribbon sequence)</t>
  </si>
  <si>
    <t>K</t>
  </si>
  <si>
    <t>L</t>
  </si>
  <si>
    <t>M</t>
  </si>
  <si>
    <t>Alt + H, 9 / 0</t>
  </si>
  <si>
    <t>Decrease / Increase decimal places</t>
  </si>
  <si>
    <t>N</t>
  </si>
  <si>
    <t>New workbook</t>
  </si>
  <si>
    <t>O</t>
  </si>
  <si>
    <t>Open</t>
  </si>
  <si>
    <t>P</t>
  </si>
  <si>
    <t>Q</t>
  </si>
  <si>
    <t>Ctrl + Q</t>
  </si>
  <si>
    <t>Quick Analysis</t>
  </si>
  <si>
    <t>R</t>
  </si>
  <si>
    <t>Ctrl + R</t>
  </si>
  <si>
    <t>Fill Right</t>
  </si>
  <si>
    <t>S</t>
  </si>
  <si>
    <t>T</t>
  </si>
  <si>
    <t>U</t>
  </si>
  <si>
    <t>V</t>
  </si>
  <si>
    <t>W</t>
  </si>
  <si>
    <t>Close</t>
  </si>
  <si>
    <t>X</t>
  </si>
  <si>
    <t>Y</t>
  </si>
  <si>
    <t>Z</t>
  </si>
  <si>
    <t>Freelance Task</t>
  </si>
  <si>
    <t>Deliverable/Scope</t>
  </si>
  <si>
    <t>Key Skills/Functions</t>
  </si>
  <si>
    <t>Typical Pricing (INR/USD)</t>
  </si>
  <si>
    <t>Data Cleaning &amp; Formatting</t>
  </si>
  <si>
    <t>Duplicate remove, trim, case fix, split/merge columns</t>
  </si>
  <si>
    <t>Power Query, TEXT, TRIM, CLEAN, SUBSTITUTE, Remove Duplicates</t>
  </si>
  <si>
    <t>₹500–₹3,000 / $10–$50</t>
  </si>
  <si>
    <t>Lookup &amp; Merge (Master File)</t>
  </si>
  <si>
    <t>Multiple sheets/files ko join</t>
  </si>
  <si>
    <t>XLOOKUP, INDEX+MATCH, Power Query Merge</t>
  </si>
  <si>
    <t>₹1,000–₹6,000 / $20–$120</t>
  </si>
  <si>
    <t>Dashboards</t>
  </si>
  <si>
    <t>Sales/Finance/HR dashboards with slicers</t>
  </si>
  <si>
    <t>Pivot, Pivot Charts, Slicers, SUMIFS, FILTER, Shapes</t>
  </si>
  <si>
    <t>₹3,000–₹25,000 / $50–$400</t>
  </si>
  <si>
    <t>Automated Reports</t>
  </si>
  <si>
    <t>Monthly refreshable reports</t>
  </si>
  <si>
    <t>Power Query, Pivot, IFERROR, SUMIFS, Macros (basic)</t>
  </si>
  <si>
    <t>₹2,000–₹15,000 / $40–$300</t>
  </si>
  <si>
    <t>Templates</t>
  </si>
  <si>
    <t>Invoice, Attendance, Inventory, Ledger</t>
  </si>
  <si>
    <t>Data Validation, Tables, Conditional Formatting</t>
  </si>
  <si>
    <t>₹800–₹5,000 / $15–$100</t>
  </si>
  <si>
    <t>KPI Packs</t>
  </si>
  <si>
    <t>Management-ready metrics</t>
  </si>
  <si>
    <t>SUMIFS, AVERAGEIFS, EOMONTH, NETWORKDAYS</t>
  </si>
  <si>
    <t>₹2,000–₹12,000 / $40–$200</t>
  </si>
  <si>
    <t>Charts &amp; Presentations</t>
  </si>
  <si>
    <t>Clean charts, storylining</t>
  </si>
  <si>
    <t>Charts, TEXT, COMBO charts</t>
  </si>
  <si>
    <t>₹800–₹6,000 / $15–$120</t>
  </si>
  <si>
    <t>Data Entry + Cleanup</t>
  </si>
  <si>
    <t>Raw data se usable dataset</t>
  </si>
  <si>
    <t>Flash Fill, Data Validation</t>
  </si>
  <si>
    <t>₹300–₹1,500 / $5–$30</t>
  </si>
  <si>
    <t>Financial Models (basic)</t>
  </si>
  <si>
    <t>Loan EMI, ROI, Payback</t>
  </si>
  <si>
    <t>PMT, IRR/XIRR, NPV/XNPV, Data Tables</t>
  </si>
  <si>
    <t>₹2,000–₹20,000 / $40–$350</t>
  </si>
  <si>
    <t>HR/Payroll Sheets</t>
  </si>
  <si>
    <t>Salary calc, leave tracker</t>
  </si>
  <si>
    <t>IF, VLOOKUP/XLOOKUP, DATE funcs</t>
  </si>
  <si>
    <t>₹1,500–₹8,000 / $30–$150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</si>
</sst>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%"/>
    <numFmt numFmtId="177" formatCode="_ &quot;￥&quot;* #,##0.00_ ;_ &quot;￥&quot;* \-#,##0.00_ ;_ &quot;￥&quot;* &quot;-&quot;??_ ;_ @_ "/>
    <numFmt numFmtId="178" formatCode="_ &quot;￥&quot;* #,##0_ ;_ &quot;￥&quot;* \-#,##0_ ;_ &quot;￥&quot;* &quot;-&quot;_ ;_ @_ "/>
    <numFmt numFmtId="179" formatCode="_ * #,##0.00_ ;_ * -#,##0.00_ ;_ * &quot;-&quot;??_ ;_ @_ "/>
    <numFmt numFmtId="180" formatCode="_ * #,##0_ ;_ * -#,##0_ ;_ * &quot;-&quot;_ ;_ @_ "/>
  </numFmts>
  <fonts count="21" x14ac:knownFonts="21">
    <font>
      <sz val="11.0"/>
      <name val="Calibri"/>
      <family val="1"/>
    </font>
    <font>
      <sz val="11.0"/>
      <name val="Calibri"/>
      <family val="1"/>
    </font>
    <font>
      <sz val="11.0"/>
      <name val="Calibri"/>
      <family val="1"/>
      <b/>
    </font>
    <font>
      <sz val="9.0"/>
      <color rgb="FF9C0006"/>
      <name val="Droid Sans"/>
      <charset val="134"/>
    </font>
    <font>
      <sz val="9.0"/>
      <color rgb="FF006100"/>
      <name val="Droid Sans"/>
      <charset val="134"/>
    </font>
    <font>
      <sz val="9.0"/>
      <color rgb="FF9C6500"/>
      <name val="Droid Sans"/>
      <charset val="134"/>
    </font>
    <font>
      <sz val="9.0"/>
      <color rgb="FFFA7D00"/>
      <name val="Droid Sans"/>
      <charset val="134"/>
      <b/>
    </font>
    <font>
      <sz val="9.0"/>
      <color rgb="FFFFFFFF"/>
      <name val="Droid Sans"/>
      <charset val="134"/>
      <b/>
    </font>
    <font>
      <sz val="9.0"/>
      <color rgb="FF7F7F7F"/>
      <name val="Droid Sans"/>
      <charset val="134"/>
      <i/>
    </font>
    <font>
      <sz val="9.0"/>
      <color rgb="FFFF0000"/>
      <name val="Droid Sans"/>
      <charset val="134"/>
    </font>
    <font>
      <sz val="9.0"/>
      <color rgb="FFFA7D00"/>
      <name val="Droid Sans"/>
      <charset val="134"/>
    </font>
    <font>
      <sz val="9.0"/>
      <color rgb="FF3F3F3F"/>
      <name val="Droid Sans"/>
      <charset val="134"/>
      <b/>
    </font>
    <font>
      <sz val="9.0"/>
      <color rgb="FF3F3F76"/>
      <name val="Droid Sans"/>
      <charset val="134"/>
    </font>
    <font>
      <sz val="18.0"/>
      <color rgb="FF1F497D"/>
      <name val="Droid Sans"/>
      <charset val="134"/>
    </font>
    <font>
      <sz val="15.0"/>
      <color rgb="FF1F497D"/>
      <name val="Droid Sans"/>
      <charset val="134"/>
      <b/>
    </font>
    <font>
      <sz val="13.0"/>
      <color rgb="FF1F497D"/>
      <name val="Droid Sans"/>
      <charset val="134"/>
      <b/>
    </font>
    <font>
      <sz val="11.0"/>
      <color rgb="FF1F497D"/>
      <name val="Droid Sans"/>
      <charset val="134"/>
      <b/>
    </font>
    <font>
      <sz val="9.0"/>
      <color rgb="FF000000"/>
      <name val="Droid Sans"/>
      <charset val="134"/>
      <b/>
    </font>
    <font>
      <sz val="9.0"/>
      <color rgb="FF000000"/>
      <name val="Droid Sans"/>
      <charset val="134"/>
    </font>
    <font>
      <sz val="9.0"/>
      <color rgb="FFFFFFFF"/>
      <name val="Droid Sans"/>
      <charset val="134"/>
    </font>
    <font>
      <sz val="11.0"/>
      <name val="Calibri"/>
      <family val="1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1" applyFont="1" fillId="0" borderId="0" applyAlignment="1"/>
  </cellStyleXfs>
  <cellXfs count="52">
    <xf numFmtId="0" fontId="0" fillId="0" borderId="0" applyAlignment="1" xfId="0"/>
    <xf numFmtId="0" fontId="1" applyFont="1" fillId="0" borderId="0" applyAlignment="1" xfId="0"/>
    <xf numFmtId="0" fontId="2" applyFont="1" fillId="0" borderId="1" applyBorder="1" applyAlignment="1" xfId="0">
      <alignment horizontal="center" vertical="top"/>
    </xf>
    <xf numFmtId="0" fontId="1" applyFont="1" fillId="0" borderId="0" applyAlignment="1" xfId="0"/>
    <xf numFmtId="0" fontId="3" applyFont="1" fillId="2" applyFill="1" borderId="0" applyAlignment="1" xfId="0"/>
    <xf numFmtId="0" fontId="4" applyFont="1" fillId="3" applyFill="1" borderId="0" applyAlignment="1" xfId="0"/>
    <xf numFmtId="0" fontId="5" applyFont="1" fillId="4" applyFill="1" borderId="0" applyAlignment="1" xfId="0"/>
    <xf numFmtId="0" fontId="6" applyFont="1" fillId="5" applyFill="1" borderId="2" applyBorder="1" applyAlignment="1" xfId="0"/>
    <xf numFmtId="0" fontId="7" applyFont="1" fillId="6" applyFill="1" borderId="3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4" applyBorder="1" applyAlignment="1" xfId="0"/>
    <xf numFmtId="0" fontId="11" applyFont="1" fillId="5" applyFill="1" borderId="5" applyBorder="1" applyAlignment="1" xfId="0"/>
    <xf numFmtId="0" fontId="12" applyFont="1" fillId="7" applyFill="1" borderId="6" applyBorder="1" applyAlignment="1" xfId="0"/>
    <xf numFmtId="0" fontId="1" applyFont="1" fillId="8" applyFill="1" borderId="7" applyBorder="1" applyAlignment="1" xfId="0"/>
    <xf numFmtId="0" fontId="13" applyFont="1" fillId="0" borderId="0" applyAlignment="1" xfId="0"/>
    <xf numFmtId="0" fontId="14" applyFont="1" fillId="0" borderId="8" applyBorder="1" applyAlignment="1" xfId="0"/>
    <xf numFmtId="0" fontId="15" applyFont="1" fillId="0" borderId="9" applyBorder="1" applyAlignment="1" xfId="0"/>
    <xf numFmtId="0" fontId="16" applyFont="1" fillId="0" borderId="10" applyBorder="1" applyAlignment="1" xfId="0"/>
    <xf numFmtId="0" fontId="16" applyFont="1" fillId="0" borderId="0" applyAlignment="1" xfId="0"/>
    <xf numFmtId="0" fontId="17" applyFont="1" fillId="0" borderId="11" applyBorder="1" applyAlignment="1" xfId="0"/>
    <xf numFmtId="0" fontId="18" applyFont="1" fillId="9" applyFill="1" borderId="0" applyAlignment="1" xfId="0"/>
    <xf numFmtId="0" fontId="18" applyFont="1" fillId="10" applyFill="1" borderId="0" applyAlignment="1" xfId="0"/>
    <xf numFmtId="0" fontId="18" applyFont="1" fillId="11" applyFill="1" borderId="0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9" applyFont="1" fillId="21" applyFill="1" borderId="0" applyAlignment="1" xfId="0"/>
    <xf numFmtId="0" fontId="19" applyFont="1" fillId="22" applyFill="1" borderId="0" applyAlignment="1" xfId="0"/>
    <xf numFmtId="0" fontId="19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176" applyNumberFormat="1" fontId="1" applyFont="1" fillId="0" borderId="0" applyAlignment="1" xfId="0"/>
    <xf numFmtId="177" applyNumberFormat="1" fontId="1" applyFont="1" fillId="0" borderId="0" applyAlignment="1" xfId="0"/>
    <xf numFmtId="178" applyNumberFormat="1" fontId="1" applyFont="1" fillId="0" borderId="0" applyAlignment="1" xfId="0"/>
    <xf numFmtId="179" applyNumberFormat="1" fontId="1" applyFont="1" fillId="0" borderId="0" applyAlignment="1" xfId="0"/>
    <xf numFmtId="180" applyNumberFormat="1" fontId="1" applyFont="1" fillId="0" borderId="0" applyAlignment="1" xfId="0"/>
    <xf numFmtId="0" fontId="1" applyFont="1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9"/>
  <sheetViews>
    <sheetView tabSelected="1" zoomScaleNormal="100" topLeftCell="A8" workbookViewId="0">
      <selection activeCell="B16" activeCellId="0" sqref="B16"/>
    </sheetView>
  </sheetViews>
  <sheetFormatPr defaultRowHeight="15.0" defaultColWidth="9.0" x14ac:dyDescent="0.15"/>
  <cols>
    <col min="1" max="3" width="9.0"/>
  </cols>
  <sheetData>
    <row r="1" spans="1:2" x14ac:dyDescent="0.15">
      <c r="A1" s="2" t="s">
        <v>0</v>
      </c>
      <c r="B1" s="2" t="s">
        <v>1</v>
      </c>
    </row>
    <row r="2" spans="1:2" x14ac:dyDescent="0.15">
      <c r="A2" t="s" s="51">
        <v>2</v>
      </c>
      <c r="B2" t="s" s="51">
        <v>3</v>
      </c>
    </row>
    <row r="3" spans="1:2" x14ac:dyDescent="0.15">
      <c r="A3" t="s" s="51">
        <v>4</v>
      </c>
      <c r="B3" t="s" s="51">
        <v>5</v>
      </c>
    </row>
    <row r="4" spans="1:2" x14ac:dyDescent="0.15">
      <c r="A4" t="s" s="51">
        <v>6</v>
      </c>
      <c r="B4" t="s" s="51">
        <v>7</v>
      </c>
    </row>
    <row r="5" spans="1:2" x14ac:dyDescent="0.15">
      <c r="A5" t="s" s="51">
        <v>8</v>
      </c>
      <c r="B5" t="s" s="51">
        <v>9</v>
      </c>
    </row>
    <row r="6" spans="1:2" x14ac:dyDescent="0.15">
      <c r="A6" t="s" s="51">
        <v>10</v>
      </c>
      <c r="B6" t="s" s="51">
        <v>11</v>
      </c>
    </row>
    <row r="7" spans="1:2" x14ac:dyDescent="0.15">
      <c r="A7" t="s" s="51">
        <v>12</v>
      </c>
      <c r="B7" t="s" s="51">
        <v>13</v>
      </c>
    </row>
    <row r="8" spans="1:2" x14ac:dyDescent="0.15">
      <c r="A8" t="s" s="51">
        <v>14</v>
      </c>
      <c r="B8" t="s" s="51">
        <v>15</v>
      </c>
    </row>
    <row r="9" spans="1:2" x14ac:dyDescent="0.15">
      <c r="A9" t="s" s="51">
        <v>16</v>
      </c>
      <c r="B9" t="s" s="51">
        <v>17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8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435</v>
      </c>
      <c r="B2">
        <f>ISBLANK(value)</f>
        <v>0</v>
      </c>
      <c r="C2" t="s" s="51">
        <v>436</v>
      </c>
      <c r="D2" t="s" s="51">
        <v>437</v>
      </c>
    </row>
    <row r="3" spans="1:4" x14ac:dyDescent="0.15">
      <c r="A3" t="s" s="51">
        <v>438</v>
      </c>
      <c r="B3">
        <f>ISNUMBER(value)</f>
        <v>0</v>
      </c>
      <c r="C3" t="s" s="51">
        <v>439</v>
      </c>
      <c r="D3" t="s" s="51">
        <v>440</v>
      </c>
    </row>
    <row r="4" spans="1:4" x14ac:dyDescent="0.15">
      <c r="A4" t="s" s="51">
        <v>441</v>
      </c>
      <c r="B4">
        <f>ISTEXT(value)</f>
        <v>0</v>
      </c>
      <c r="C4" t="s" s="51">
        <v>442</v>
      </c>
      <c r="D4" t="s" s="51">
        <v>443</v>
      </c>
    </row>
    <row r="5" spans="1:4" x14ac:dyDescent="0.15">
      <c r="A5" t="s" s="51">
        <v>444</v>
      </c>
      <c r="B5">
        <f>ISNA(value)</f>
        <v>0</v>
      </c>
      <c r="C5" t="s" s="51">
        <v>445</v>
      </c>
      <c r="D5" t="s" s="51">
        <v>446</v>
      </c>
    </row>
    <row r="6" spans="1:4" x14ac:dyDescent="0.15">
      <c r="A6" t="s" s="51">
        <v>447</v>
      </c>
      <c r="B6">
        <f>ISERROR(value)</f>
        <v>0</v>
      </c>
      <c r="C6" t="s" s="51">
        <v>448</v>
      </c>
      <c r="D6" t="s" s="51">
        <v>449</v>
      </c>
    </row>
    <row r="7" spans="1:4" x14ac:dyDescent="0.15">
      <c r="A7" t="s" s="51">
        <v>450</v>
      </c>
      <c r="B7">
        <f>TYPE(value)</f>
        <v>0</v>
      </c>
      <c r="C7" t="s" s="51">
        <v>451</v>
      </c>
      <c r="D7" t="s" s="51">
        <v>452</v>
      </c>
    </row>
    <row r="8" spans="1:4" x14ac:dyDescent="0.15">
      <c r="A8" t="s" s="51">
        <v>453</v>
      </c>
      <c r="B8" s="51">
        <v>0.0</v>
      </c>
      <c r="C8" t="s" s="51">
        <v>454</v>
      </c>
      <c r="D8" t="s" s="51">
        <v>455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10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456</v>
      </c>
      <c r="C2" t="s" s="51">
        <v>457</v>
      </c>
      <c r="D2" t="s" s="51">
        <v>458</v>
      </c>
    </row>
    <row r="3" spans="1:4" x14ac:dyDescent="0.15">
      <c r="A3" t="s" s="51">
        <v>459</v>
      </c>
      <c r="C3" t="s" s="51">
        <v>460</v>
      </c>
      <c r="D3" t="s" s="51">
        <v>461</v>
      </c>
    </row>
    <row r="4" spans="1:4" x14ac:dyDescent="0.15">
      <c r="A4" t="s" s="51">
        <v>462</v>
      </c>
      <c r="C4" t="s" s="51">
        <v>463</v>
      </c>
      <c r="D4" t="s" s="51">
        <v>464</v>
      </c>
    </row>
    <row r="5" spans="1:4" x14ac:dyDescent="0.15">
      <c r="A5" t="s" s="51">
        <v>465</v>
      </c>
      <c r="C5" t="s" s="51">
        <v>466</v>
      </c>
      <c r="D5" t="s" s="51">
        <v>467</v>
      </c>
    </row>
    <row r="6" spans="1:4" x14ac:dyDescent="0.15">
      <c r="A6" t="s" s="51">
        <v>468</v>
      </c>
      <c r="B6">
        <f t="array" ref="B6">BYROW(array,_xlfn.LAMBDA(row,calculation))</f>
        <v>0</v>
      </c>
      <c r="C6" t="s" s="51">
        <v>469</v>
      </c>
      <c r="D6" t="s" s="51">
        <v>470</v>
      </c>
    </row>
    <row r="7" spans="1:4" x14ac:dyDescent="0.15">
      <c r="A7" t="s" s="51">
        <v>471</v>
      </c>
      <c r="B7">
        <f t="array" ref="B7">BYCOL(array,_xlfn.LAMBDA(col,calculation))</f>
        <v>0</v>
      </c>
      <c r="C7" t="s" s="51">
        <v>472</v>
      </c>
      <c r="D7" t="s" s="51">
        <v>473</v>
      </c>
    </row>
    <row r="8" spans="1:4" x14ac:dyDescent="0.15">
      <c r="A8" t="s" s="51">
        <v>474</v>
      </c>
      <c r="C8" t="s" s="51">
        <v>475</v>
      </c>
      <c r="D8" t="s" s="51">
        <v>476</v>
      </c>
    </row>
    <row r="9" spans="1:4" x14ac:dyDescent="0.15">
      <c r="A9" t="s" s="51">
        <v>477</v>
      </c>
      <c r="C9" t="s" s="51">
        <v>478</v>
      </c>
      <c r="D9" t="s" s="51">
        <v>479</v>
      </c>
    </row>
    <row r="10" spans="1:4" x14ac:dyDescent="0.15">
      <c r="A10" t="s" s="51">
        <v>480</v>
      </c>
      <c r="C10" t="s" s="51">
        <v>481</v>
      </c>
      <c r="D10" t="s" s="51">
        <v>482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44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3" width="9.0"/>
  </cols>
  <sheetData>
    <row r="1" spans="1:2" x14ac:dyDescent="0.15">
      <c r="A1" s="2" t="s">
        <v>483</v>
      </c>
      <c r="B1" s="2" t="s">
        <v>484</v>
      </c>
    </row>
    <row r="2" spans="1:2" x14ac:dyDescent="0.15">
      <c r="A2" t="s" s="51">
        <v>485</v>
      </c>
      <c r="B2" t="s" s="51">
        <v>486</v>
      </c>
    </row>
    <row r="3" spans="1:2" x14ac:dyDescent="0.15">
      <c r="A3" t="s" s="51">
        <v>487</v>
      </c>
      <c r="B3" t="s" s="51">
        <v>488</v>
      </c>
    </row>
    <row r="4" spans="1:2" x14ac:dyDescent="0.15">
      <c r="A4" t="s" s="51">
        <v>489</v>
      </c>
      <c r="B4" t="s" s="51">
        <v>490</v>
      </c>
    </row>
    <row r="5" spans="1:2" x14ac:dyDescent="0.15">
      <c r="A5" t="s" s="51">
        <v>491</v>
      </c>
      <c r="B5" t="s" s="51">
        <v>492</v>
      </c>
    </row>
    <row r="6" spans="1:2" x14ac:dyDescent="0.15">
      <c r="A6" t="s" s="51">
        <v>493</v>
      </c>
      <c r="B6" t="s" s="51">
        <v>494</v>
      </c>
    </row>
    <row r="7" spans="1:2" x14ac:dyDescent="0.15">
      <c r="A7" t="s" s="51">
        <v>495</v>
      </c>
      <c r="B7" t="s" s="51">
        <v>496</v>
      </c>
    </row>
    <row r="8" spans="1:2" x14ac:dyDescent="0.15">
      <c r="A8" t="s" s="51">
        <v>497</v>
      </c>
      <c r="B8" t="s" s="51">
        <v>498</v>
      </c>
    </row>
    <row r="9" spans="1:2" x14ac:dyDescent="0.15">
      <c r="A9" t="s" s="51">
        <v>499</v>
      </c>
      <c r="B9" t="s" s="51">
        <v>500</v>
      </c>
    </row>
    <row r="10" spans="1:2" x14ac:dyDescent="0.15">
      <c r="A10" t="s" s="51">
        <v>501</v>
      </c>
      <c r="B10" t="s" s="51">
        <v>502</v>
      </c>
    </row>
    <row r="11" spans="1:2" x14ac:dyDescent="0.15">
      <c r="A11" t="s" s="51">
        <v>503</v>
      </c>
      <c r="B11" t="s" s="51">
        <v>504</v>
      </c>
    </row>
    <row r="12" spans="1:2" x14ac:dyDescent="0.15">
      <c r="A12" t="s" s="51">
        <v>505</v>
      </c>
      <c r="B12" t="s" s="51">
        <v>506</v>
      </c>
    </row>
    <row r="13" spans="1:2" x14ac:dyDescent="0.15">
      <c r="A13" t="s" s="51">
        <v>507</v>
      </c>
      <c r="B13" t="s" s="51">
        <v>508</v>
      </c>
    </row>
    <row r="14" spans="1:2" x14ac:dyDescent="0.15">
      <c r="A14" t="s" s="51">
        <v>509</v>
      </c>
      <c r="B14" t="s" s="51">
        <v>510</v>
      </c>
    </row>
    <row r="15" spans="1:2" x14ac:dyDescent="0.15">
      <c r="A15" t="s" s="51">
        <v>511</v>
      </c>
      <c r="B15" t="s" s="51">
        <v>512</v>
      </c>
    </row>
    <row r="16" spans="1:2" x14ac:dyDescent="0.15">
      <c r="A16" t="s" s="51">
        <v>513</v>
      </c>
      <c r="B16" t="s" s="51">
        <v>514</v>
      </c>
    </row>
    <row r="17" spans="1:2" x14ac:dyDescent="0.15">
      <c r="A17" t="s" s="51">
        <v>515</v>
      </c>
      <c r="B17" t="s" s="51">
        <v>516</v>
      </c>
    </row>
    <row r="18" spans="1:2" x14ac:dyDescent="0.15">
      <c r="A18" t="s" s="51">
        <v>517</v>
      </c>
      <c r="B18" t="s" s="51">
        <v>518</v>
      </c>
    </row>
    <row r="19" spans="1:2" x14ac:dyDescent="0.15">
      <c r="A19" t="s" s="51">
        <v>519</v>
      </c>
      <c r="B19" t="s" s="51">
        <v>520</v>
      </c>
    </row>
    <row r="20" spans="1:2" x14ac:dyDescent="0.15">
      <c r="A20" t="s" s="51">
        <v>521</v>
      </c>
      <c r="B20" t="s" s="51">
        <v>522</v>
      </c>
    </row>
    <row r="21" spans="1:2" x14ac:dyDescent="0.15">
      <c r="A21" t="s" s="51">
        <v>523</v>
      </c>
      <c r="B21" t="s" s="51">
        <v>524</v>
      </c>
    </row>
    <row r="22" spans="1:2" x14ac:dyDescent="0.15">
      <c r="A22" t="s" s="51">
        <v>525</v>
      </c>
      <c r="B22" t="s" s="51">
        <v>526</v>
      </c>
    </row>
    <row r="23" spans="1:2" x14ac:dyDescent="0.15">
      <c r="A23" t="s" s="51">
        <v>527</v>
      </c>
      <c r="B23" t="s" s="51">
        <v>528</v>
      </c>
    </row>
    <row r="24" spans="1:2" x14ac:dyDescent="0.15">
      <c r="A24" t="s" s="51">
        <v>529</v>
      </c>
      <c r="B24" t="s" s="51">
        <v>530</v>
      </c>
    </row>
    <row r="25" spans="1:2" x14ac:dyDescent="0.15">
      <c r="A25" t="s" s="51">
        <v>531</v>
      </c>
      <c r="B25" t="s" s="51">
        <v>532</v>
      </c>
    </row>
    <row r="26" spans="1:2" x14ac:dyDescent="0.15">
      <c r="A26" t="s" s="51">
        <v>533</v>
      </c>
      <c r="B26" t="s" s="51">
        <v>534</v>
      </c>
    </row>
    <row r="27" spans="1:2" x14ac:dyDescent="0.15">
      <c r="A27" t="s" s="51">
        <v>535</v>
      </c>
      <c r="B27" t="s" s="51">
        <v>536</v>
      </c>
    </row>
    <row r="28" spans="1:2" x14ac:dyDescent="0.15">
      <c r="A28" t="s" s="51">
        <v>537</v>
      </c>
      <c r="B28" t="s" s="51">
        <v>538</v>
      </c>
    </row>
    <row r="29" spans="1:2" x14ac:dyDescent="0.15">
      <c r="A29" t="s" s="51">
        <v>539</v>
      </c>
      <c r="B29" t="s" s="51">
        <v>540</v>
      </c>
    </row>
    <row r="30" spans="1:2" x14ac:dyDescent="0.15">
      <c r="A30" t="s" s="51">
        <v>541</v>
      </c>
      <c r="B30" t="s" s="51">
        <v>542</v>
      </c>
    </row>
    <row r="31" spans="1:2" x14ac:dyDescent="0.15">
      <c r="A31" t="s" s="51">
        <v>543</v>
      </c>
      <c r="B31" t="s" s="51">
        <v>544</v>
      </c>
    </row>
    <row r="32" spans="1:2" x14ac:dyDescent="0.15">
      <c r="A32" t="s" s="51">
        <v>545</v>
      </c>
      <c r="B32" t="s" s="51">
        <v>546</v>
      </c>
    </row>
    <row r="33" spans="1:2" x14ac:dyDescent="0.15">
      <c r="A33" t="s" s="51">
        <v>547</v>
      </c>
      <c r="B33" t="s" s="51">
        <v>548</v>
      </c>
    </row>
    <row r="34" spans="1:2" x14ac:dyDescent="0.15">
      <c r="A34" t="s" s="51">
        <v>549</v>
      </c>
      <c r="B34" t="s" s="51">
        <v>550</v>
      </c>
    </row>
    <row r="35" spans="1:2" x14ac:dyDescent="0.15">
      <c r="A35" t="s" s="51">
        <v>551</v>
      </c>
      <c r="B35" t="s" s="51">
        <v>552</v>
      </c>
    </row>
    <row r="36" spans="1:2" x14ac:dyDescent="0.15">
      <c r="A36" t="s" s="51">
        <v>553</v>
      </c>
      <c r="B36" t="s" s="51">
        <v>554</v>
      </c>
    </row>
    <row r="37" spans="1:2" x14ac:dyDescent="0.15">
      <c r="A37" t="s" s="51">
        <v>555</v>
      </c>
      <c r="B37" t="s" s="51">
        <v>556</v>
      </c>
    </row>
    <row r="38" spans="1:2" x14ac:dyDescent="0.15">
      <c r="A38" t="s" s="51">
        <v>557</v>
      </c>
      <c r="B38" t="s" s="51">
        <v>558</v>
      </c>
    </row>
    <row r="39" spans="1:2" x14ac:dyDescent="0.15">
      <c r="A39" t="s" s="51">
        <v>559</v>
      </c>
      <c r="B39" t="s" s="51">
        <v>560</v>
      </c>
    </row>
    <row r="40" spans="1:2" x14ac:dyDescent="0.15">
      <c r="A40" t="s" s="51">
        <v>561</v>
      </c>
      <c r="B40" t="s" s="51">
        <v>562</v>
      </c>
    </row>
    <row r="41" spans="1:2" x14ac:dyDescent="0.15">
      <c r="A41" t="s" s="51">
        <v>563</v>
      </c>
      <c r="B41" t="s" s="51">
        <v>564</v>
      </c>
    </row>
    <row r="42" spans="1:2" x14ac:dyDescent="0.15">
      <c r="A42" t="s" s="51">
        <v>565</v>
      </c>
      <c r="B42" t="s" s="51">
        <v>566</v>
      </c>
    </row>
    <row r="43" spans="1:2" x14ac:dyDescent="0.15">
      <c r="A43" t="s" s="51">
        <v>567</v>
      </c>
      <c r="B43" t="s" s="51">
        <v>568</v>
      </c>
    </row>
    <row r="44" spans="1:2" x14ac:dyDescent="0.15">
      <c r="A44" t="s" s="51">
        <v>569</v>
      </c>
      <c r="B44" t="s" s="51">
        <v>570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27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4" width="9.0"/>
  </cols>
  <sheetData>
    <row r="1" spans="1:3" x14ac:dyDescent="0.15">
      <c r="A1" s="2" t="s">
        <v>571</v>
      </c>
      <c r="B1" s="2" t="s">
        <v>572</v>
      </c>
      <c r="C1" s="2" t="s">
        <v>484</v>
      </c>
    </row>
    <row r="2" spans="1:3" x14ac:dyDescent="0.15">
      <c r="A2" t="s" s="51">
        <v>573</v>
      </c>
      <c r="B2" t="s" s="51">
        <v>574</v>
      </c>
      <c r="C2" t="s" s="51">
        <v>575</v>
      </c>
    </row>
    <row r="3" spans="1:3" x14ac:dyDescent="0.15">
      <c r="A3" t="s" s="51">
        <v>576</v>
      </c>
      <c r="B3" t="s" s="51">
        <v>513</v>
      </c>
      <c r="C3" t="s" s="51">
        <v>514</v>
      </c>
    </row>
    <row r="4" spans="1:3" x14ac:dyDescent="0.15">
      <c r="A4" t="s" s="51">
        <v>577</v>
      </c>
      <c r="B4" t="s" s="51">
        <v>499</v>
      </c>
      <c r="C4" t="s" s="51">
        <v>500</v>
      </c>
    </row>
    <row r="5" spans="1:3" x14ac:dyDescent="0.15">
      <c r="A5" t="s" s="51">
        <v>578</v>
      </c>
      <c r="B5" t="s" s="51">
        <v>579</v>
      </c>
      <c r="C5" t="s" s="51">
        <v>580</v>
      </c>
    </row>
    <row r="6" spans="1:3" x14ac:dyDescent="0.15">
      <c r="A6" t="s" s="51">
        <v>581</v>
      </c>
      <c r="B6" t="s" s="51">
        <v>582</v>
      </c>
      <c r="C6" t="s" s="51">
        <v>583</v>
      </c>
    </row>
    <row r="7" spans="1:3" x14ac:dyDescent="0.15">
      <c r="A7" t="s" s="51">
        <v>584</v>
      </c>
      <c r="B7" t="s" s="51">
        <v>507</v>
      </c>
      <c r="C7" t="s" s="51">
        <v>508</v>
      </c>
    </row>
    <row r="8" spans="1:3" x14ac:dyDescent="0.15">
      <c r="A8" t="s" s="51">
        <v>585</v>
      </c>
      <c r="B8" t="s" s="51">
        <v>586</v>
      </c>
      <c r="C8" t="s" s="51">
        <v>587</v>
      </c>
    </row>
    <row r="9" spans="1:3" x14ac:dyDescent="0.15">
      <c r="A9" t="s" s="51">
        <v>588</v>
      </c>
      <c r="B9" t="s" s="51">
        <v>509</v>
      </c>
      <c r="C9" t="s" s="51">
        <v>510</v>
      </c>
    </row>
    <row r="10" spans="1:3" x14ac:dyDescent="0.15">
      <c r="A10" t="s" s="51">
        <v>589</v>
      </c>
      <c r="B10" t="s" s="51">
        <v>515</v>
      </c>
      <c r="C10" t="s" s="51">
        <v>516</v>
      </c>
    </row>
    <row r="11" spans="1:3" x14ac:dyDescent="0.15">
      <c r="A11" t="s" s="51">
        <v>590</v>
      </c>
      <c r="B11" t="s" s="51">
        <v>591</v>
      </c>
      <c r="C11" t="s" s="51">
        <v>592</v>
      </c>
    </row>
    <row r="12" spans="1:3" x14ac:dyDescent="0.15">
      <c r="A12" t="s" s="51">
        <v>593</v>
      </c>
      <c r="B12" t="s" s="51">
        <v>511</v>
      </c>
      <c r="C12" t="s" s="51">
        <v>512</v>
      </c>
    </row>
    <row r="13" spans="1:3" x14ac:dyDescent="0.15">
      <c r="A13" t="s" s="51">
        <v>594</v>
      </c>
      <c r="B13" t="s" s="51">
        <v>545</v>
      </c>
      <c r="C13" t="s" s="51">
        <v>546</v>
      </c>
    </row>
    <row r="14" spans="1:3" x14ac:dyDescent="0.15">
      <c r="A14" t="s" s="51">
        <v>595</v>
      </c>
      <c r="B14" t="s" s="51">
        <v>596</v>
      </c>
      <c r="C14" t="s" s="51">
        <v>597</v>
      </c>
    </row>
    <row r="15" spans="1:3" x14ac:dyDescent="0.15">
      <c r="A15" t="s" s="51">
        <v>598</v>
      </c>
      <c r="B15" t="s" s="51">
        <v>485</v>
      </c>
      <c r="C15" t="s" s="51">
        <v>599</v>
      </c>
    </row>
    <row r="16" spans="1:3" x14ac:dyDescent="0.15">
      <c r="A16" t="s" s="51">
        <v>600</v>
      </c>
      <c r="B16" t="s" s="51">
        <v>487</v>
      </c>
      <c r="C16" t="s" s="51">
        <v>601</v>
      </c>
    </row>
    <row r="17" spans="1:3" x14ac:dyDescent="0.15">
      <c r="A17" t="s" s="51">
        <v>602</v>
      </c>
      <c r="B17" t="s" s="51">
        <v>493</v>
      </c>
      <c r="C17" t="s" s="51">
        <v>494</v>
      </c>
    </row>
    <row r="18" spans="1:3" x14ac:dyDescent="0.15">
      <c r="A18" t="s" s="51">
        <v>603</v>
      </c>
      <c r="B18" t="s" s="51">
        <v>604</v>
      </c>
      <c r="C18" t="s" s="51">
        <v>605</v>
      </c>
    </row>
    <row r="19" spans="1:3" x14ac:dyDescent="0.15">
      <c r="A19" t="s" s="51">
        <v>606</v>
      </c>
      <c r="B19" t="s" s="51">
        <v>607</v>
      </c>
      <c r="C19" t="s" s="51">
        <v>608</v>
      </c>
    </row>
    <row r="20" spans="1:3" x14ac:dyDescent="0.15">
      <c r="A20" t="s" s="51">
        <v>609</v>
      </c>
      <c r="B20" t="s" s="51">
        <v>489</v>
      </c>
      <c r="C20" t="s" s="51">
        <v>490</v>
      </c>
    </row>
    <row r="21" spans="1:3" x14ac:dyDescent="0.15">
      <c r="A21" t="s" s="51">
        <v>610</v>
      </c>
      <c r="B21" t="s" s="51">
        <v>547</v>
      </c>
      <c r="C21" t="s" s="51">
        <v>548</v>
      </c>
    </row>
    <row r="22" spans="1:3" x14ac:dyDescent="0.15">
      <c r="A22" t="s" s="51">
        <v>611</v>
      </c>
      <c r="B22" t="s" s="51">
        <v>517</v>
      </c>
      <c r="C22" t="s" s="51">
        <v>518</v>
      </c>
    </row>
    <row r="23" spans="1:3" x14ac:dyDescent="0.15">
      <c r="A23" t="s" s="51">
        <v>612</v>
      </c>
      <c r="B23" t="s" s="51">
        <v>503</v>
      </c>
      <c r="C23" t="s" s="51">
        <v>504</v>
      </c>
    </row>
    <row r="24" spans="1:3" x14ac:dyDescent="0.15">
      <c r="A24" t="s" s="51">
        <v>613</v>
      </c>
      <c r="B24" t="s" s="51">
        <v>491</v>
      </c>
      <c r="C24" t="s" s="51">
        <v>614</v>
      </c>
    </row>
    <row r="25" spans="1:3" x14ac:dyDescent="0.15">
      <c r="A25" t="s" s="51">
        <v>615</v>
      </c>
      <c r="B25" t="s" s="51">
        <v>501</v>
      </c>
      <c r="C25" t="s" s="51">
        <v>502</v>
      </c>
    </row>
    <row r="26" spans="1:3" x14ac:dyDescent="0.15">
      <c r="A26" t="s" s="51">
        <v>616</v>
      </c>
      <c r="B26" t="s" s="51">
        <v>497</v>
      </c>
      <c r="C26" t="s" s="51">
        <v>498</v>
      </c>
    </row>
    <row r="27" spans="1:3" x14ac:dyDescent="0.15">
      <c r="A27" t="s" s="51">
        <v>617</v>
      </c>
      <c r="B27" t="s" s="51">
        <v>495</v>
      </c>
      <c r="C27" t="s" s="51">
        <v>496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11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618</v>
      </c>
      <c r="B1" s="2" t="s">
        <v>619</v>
      </c>
      <c r="C1" s="2" t="s">
        <v>620</v>
      </c>
      <c r="D1" s="2" t="s">
        <v>621</v>
      </c>
    </row>
    <row r="2" spans="1:4" x14ac:dyDescent="0.15">
      <c r="A2" t="s" s="51">
        <v>622</v>
      </c>
      <c r="B2" t="s" s="51">
        <v>623</v>
      </c>
      <c r="C2" t="s" s="51">
        <v>624</v>
      </c>
      <c r="D2" t="s" s="51">
        <v>625</v>
      </c>
    </row>
    <row r="3" spans="1:4" x14ac:dyDescent="0.15">
      <c r="A3" t="s" s="51">
        <v>626</v>
      </c>
      <c r="B3" t="s" s="51">
        <v>627</v>
      </c>
      <c r="C3" t="s" s="51">
        <v>628</v>
      </c>
      <c r="D3" t="s" s="51">
        <v>629</v>
      </c>
    </row>
    <row r="4" spans="1:4" x14ac:dyDescent="0.15">
      <c r="A4" t="s" s="51">
        <v>630</v>
      </c>
      <c r="B4" t="s" s="51">
        <v>631</v>
      </c>
      <c r="C4" t="s" s="51">
        <v>632</v>
      </c>
      <c r="D4" t="s" s="51">
        <v>633</v>
      </c>
    </row>
    <row r="5" spans="1:4" x14ac:dyDescent="0.15">
      <c r="A5" t="s" s="51">
        <v>634</v>
      </c>
      <c r="B5" t="s" s="51">
        <v>635</v>
      </c>
      <c r="C5" t="s" s="51">
        <v>636</v>
      </c>
      <c r="D5" t="s" s="51">
        <v>637</v>
      </c>
    </row>
    <row r="6" spans="1:4" x14ac:dyDescent="0.15">
      <c r="A6" t="s" s="51">
        <v>638</v>
      </c>
      <c r="B6" t="s" s="51">
        <v>639</v>
      </c>
      <c r="C6" t="s" s="51">
        <v>640</v>
      </c>
      <c r="D6" t="s" s="51">
        <v>641</v>
      </c>
    </row>
    <row r="7" spans="1:4" x14ac:dyDescent="0.15">
      <c r="A7" t="s" s="51">
        <v>642</v>
      </c>
      <c r="B7" t="s" s="51">
        <v>643</v>
      </c>
      <c r="C7" t="s" s="51">
        <v>644</v>
      </c>
      <c r="D7" t="s" s="51">
        <v>645</v>
      </c>
    </row>
    <row r="8" spans="1:4" x14ac:dyDescent="0.15">
      <c r="A8" t="s" s="51">
        <v>646</v>
      </c>
      <c r="B8" t="s" s="51">
        <v>647</v>
      </c>
      <c r="C8" t="s" s="51">
        <v>648</v>
      </c>
      <c r="D8" t="s" s="51">
        <v>649</v>
      </c>
    </row>
    <row r="9" spans="1:4" x14ac:dyDescent="0.15">
      <c r="A9" t="s" s="51">
        <v>650</v>
      </c>
      <c r="B9" t="s" s="51">
        <v>651</v>
      </c>
      <c r="C9" t="s" s="51">
        <v>652</v>
      </c>
      <c r="D9" t="s" s="51">
        <v>653</v>
      </c>
    </row>
    <row r="10" spans="1:4" x14ac:dyDescent="0.15">
      <c r="A10" t="s" s="51">
        <v>654</v>
      </c>
      <c r="B10" t="s" s="51">
        <v>655</v>
      </c>
      <c r="C10" t="s" s="51">
        <v>656</v>
      </c>
      <c r="D10" t="s" s="51">
        <v>657</v>
      </c>
    </row>
    <row r="11" spans="1:4" x14ac:dyDescent="0.15">
      <c r="A11" t="s" s="51">
        <v>658</v>
      </c>
      <c r="B11" t="s" s="51">
        <v>659</v>
      </c>
      <c r="C11" t="s" s="51">
        <v>660</v>
      </c>
      <c r="D11" t="s" s="51">
        <v>661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12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4" width="9.0"/>
  </cols>
  <sheetData>
    <row r="1" spans="1:3" x14ac:dyDescent="0.15">
      <c r="A1" s="2" t="s">
        <v>18</v>
      </c>
      <c r="B1" s="2" t="s">
        <v>19</v>
      </c>
      <c r="C1" s="2" t="s">
        <v>20</v>
      </c>
    </row>
    <row r="2" spans="1:3" x14ac:dyDescent="0.15">
      <c r="A2" t="s" s="51">
        <v>21</v>
      </c>
      <c r="B2" t="s" s="51">
        <v>22</v>
      </c>
      <c r="C2" t="s" s="51">
        <v>23</v>
      </c>
    </row>
    <row r="3" spans="1:3" x14ac:dyDescent="0.15">
      <c r="A3" t="s" s="51">
        <v>24</v>
      </c>
      <c r="B3" t="s" s="51">
        <v>25</v>
      </c>
      <c r="C3" t="s" s="51">
        <v>26</v>
      </c>
    </row>
    <row r="4" spans="1:3" x14ac:dyDescent="0.15">
      <c r="A4" t="s" s="51">
        <v>27</v>
      </c>
      <c r="B4" t="s" s="51">
        <v>28</v>
      </c>
      <c r="C4" t="s" s="51">
        <v>29</v>
      </c>
    </row>
    <row r="5" spans="1:3" x14ac:dyDescent="0.15">
      <c r="A5" t="s" s="51">
        <v>30</v>
      </c>
      <c r="B5" t="s" s="51">
        <v>31</v>
      </c>
      <c r="C5" t="s" s="51">
        <v>32</v>
      </c>
    </row>
    <row r="6" spans="1:3" x14ac:dyDescent="0.15">
      <c r="A6" t="s" s="51">
        <v>33</v>
      </c>
      <c r="B6" t="s" s="51">
        <v>34</v>
      </c>
      <c r="C6" t="s" s="51">
        <v>35</v>
      </c>
    </row>
    <row r="7" spans="1:3" x14ac:dyDescent="0.15">
      <c r="A7" t="s" s="51">
        <v>36</v>
      </c>
      <c r="B7" t="s" s="51">
        <v>37</v>
      </c>
      <c r="C7" t="s" s="51">
        <v>38</v>
      </c>
    </row>
    <row r="8" spans="1:3" x14ac:dyDescent="0.15">
      <c r="A8" t="s" s="51">
        <v>39</v>
      </c>
      <c r="B8" t="s" s="51">
        <v>40</v>
      </c>
      <c r="C8" t="s" s="51">
        <v>41</v>
      </c>
    </row>
    <row r="9" spans="1:3" x14ac:dyDescent="0.15">
      <c r="A9" t="s" s="51">
        <v>42</v>
      </c>
      <c r="B9" t="s" s="51">
        <v>43</v>
      </c>
      <c r="C9" t="s" s="51">
        <v>44</v>
      </c>
    </row>
    <row r="10" spans="1:3" x14ac:dyDescent="0.15">
      <c r="A10" t="s" s="51">
        <v>45</v>
      </c>
      <c r="B10" t="s" s="51">
        <v>46</v>
      </c>
      <c r="C10" t="s" s="51">
        <v>47</v>
      </c>
    </row>
    <row r="11" spans="1:3" x14ac:dyDescent="0.15">
      <c r="A11" t="s" s="51">
        <v>48</v>
      </c>
      <c r="B11" t="s" s="51">
        <v>49</v>
      </c>
      <c r="C11" t="s" s="51">
        <v>50</v>
      </c>
    </row>
    <row r="12" spans="1:3" x14ac:dyDescent="0.15">
      <c r="A12" t="s" s="51">
        <v>51</v>
      </c>
      <c r="B12" t="s" s="51">
        <v>52</v>
      </c>
      <c r="C12" t="s" s="51">
        <v>53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20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57</v>
      </c>
      <c r="B2" s="51">
        <v>0.0</v>
      </c>
      <c r="C2" t="s" s="51">
        <v>58</v>
      </c>
      <c r="D2" t="s" s="51">
        <v>59</v>
      </c>
    </row>
    <row r="3" spans="1:4" x14ac:dyDescent="0.15">
      <c r="A3" t="s" s="51">
        <v>60</v>
      </c>
      <c r="B3" s="51">
        <v>0.0</v>
      </c>
      <c r="C3" t="s" s="51">
        <v>61</v>
      </c>
      <c r="D3" t="s" s="51">
        <v>62</v>
      </c>
    </row>
    <row r="4" spans="1:4" x14ac:dyDescent="0.15">
      <c r="A4" t="s" s="51">
        <v>63</v>
      </c>
      <c r="B4" s="51">
        <v>0.0</v>
      </c>
      <c r="C4" t="s" s="51">
        <v>64</v>
      </c>
      <c r="D4" t="s" s="51">
        <v>65</v>
      </c>
    </row>
    <row r="5" spans="1:4" x14ac:dyDescent="0.15">
      <c r="A5" t="s" s="51">
        <v>66</v>
      </c>
      <c r="B5" s="51">
        <v>0.0</v>
      </c>
      <c r="C5" t="s" s="51">
        <v>67</v>
      </c>
      <c r="D5" t="s" s="51">
        <v>68</v>
      </c>
    </row>
    <row r="6" spans="1:4" x14ac:dyDescent="0.15">
      <c r="A6" t="s" s="51">
        <v>69</v>
      </c>
      <c r="B6" s="51">
        <v>0.0</v>
      </c>
      <c r="C6" t="s" s="51">
        <v>70</v>
      </c>
      <c r="D6" t="s" s="51">
        <v>71</v>
      </c>
    </row>
    <row r="7" spans="1:4" x14ac:dyDescent="0.15">
      <c r="A7" t="s" s="51">
        <v>72</v>
      </c>
      <c r="B7" s="51">
        <v>0.0</v>
      </c>
      <c r="C7" t="s" s="51">
        <v>73</v>
      </c>
      <c r="D7" t="s" s="51">
        <v>74</v>
      </c>
    </row>
    <row r="8" spans="1:4" x14ac:dyDescent="0.15">
      <c r="A8" t="s" s="51">
        <v>75</v>
      </c>
      <c r="B8" s="51">
        <v>0.0</v>
      </c>
      <c r="C8" t="s" s="51">
        <v>76</v>
      </c>
      <c r="D8" t="s" s="51">
        <v>77</v>
      </c>
    </row>
    <row r="9" spans="1:4" x14ac:dyDescent="0.15">
      <c r="A9" t="s" s="51">
        <v>78</v>
      </c>
      <c r="B9">
        <f>COUNTIF(range,criteria)</f>
        <v>0</v>
      </c>
      <c r="C9" t="s" s="51">
        <v>79</v>
      </c>
      <c r="D9" t="s" s="51">
        <v>80</v>
      </c>
    </row>
    <row r="10" spans="1:4" x14ac:dyDescent="0.15">
      <c r="A10" t="s" s="51">
        <v>81</v>
      </c>
      <c r="B10" s="51">
        <v>0.0</v>
      </c>
      <c r="C10" t="s" s="51">
        <v>82</v>
      </c>
      <c r="D10" t="s" s="51">
        <v>83</v>
      </c>
    </row>
    <row r="11" spans="1:4" x14ac:dyDescent="0.15">
      <c r="A11" t="s" s="51">
        <v>84</v>
      </c>
      <c r="B11">
        <f>ROUND(number,num_digits)</f>
        <v>0</v>
      </c>
      <c r="C11" t="s" s="51">
        <v>85</v>
      </c>
      <c r="D11" t="s" s="51">
        <v>86</v>
      </c>
    </row>
    <row r="12" spans="1:4" x14ac:dyDescent="0.15">
      <c r="A12" t="s" s="51">
        <v>87</v>
      </c>
      <c r="B12">
        <f>ROUNDUP(number,num_digits)</f>
        <v>0</v>
      </c>
      <c r="C12" t="s" s="51">
        <v>88</v>
      </c>
      <c r="D12" t="s" s="51">
        <v>89</v>
      </c>
    </row>
    <row r="13" spans="1:4" x14ac:dyDescent="0.15">
      <c r="A13" t="s" s="51">
        <v>90</v>
      </c>
      <c r="B13">
        <f>ROUNDDOWN(number,num_digits)</f>
        <v>0</v>
      </c>
      <c r="C13" t="s" s="51">
        <v>91</v>
      </c>
      <c r="D13" t="s" s="51">
        <v>92</v>
      </c>
    </row>
    <row r="14" spans="1:4" x14ac:dyDescent="0.15">
      <c r="A14" t="s" s="51">
        <v>93</v>
      </c>
      <c r="B14">
        <f>ABS(number)</f>
        <v>0</v>
      </c>
      <c r="C14" t="s" s="51">
        <v>94</v>
      </c>
      <c r="D14" t="s" s="51">
        <v>95</v>
      </c>
    </row>
    <row r="15" spans="1:4" x14ac:dyDescent="0.15">
      <c r="A15" t="s" s="51">
        <v>96</v>
      </c>
      <c r="B15">
        <f>INT(number)</f>
        <v>0</v>
      </c>
      <c r="C15" t="s" s="51">
        <v>97</v>
      </c>
      <c r="D15" t="s" s="51">
        <v>98</v>
      </c>
    </row>
    <row r="16" spans="1:4" x14ac:dyDescent="0.15">
      <c r="A16" t="s" s="51">
        <v>99</v>
      </c>
      <c r="B16">
        <f>MOD(number,divisor)</f>
        <v>0</v>
      </c>
      <c r="C16" t="s" s="51">
        <v>100</v>
      </c>
      <c r="D16" t="s" s="51">
        <v>101</v>
      </c>
    </row>
    <row r="17" spans="1:4" x14ac:dyDescent="0.15">
      <c r="A17" t="s" s="51">
        <v>102</v>
      </c>
      <c r="B17">
        <f>SQRT(number)</f>
        <v>0</v>
      </c>
      <c r="C17" t="s" s="51">
        <v>103</v>
      </c>
      <c r="D17" t="s" s="51">
        <v>104</v>
      </c>
    </row>
    <row r="18" spans="1:4" x14ac:dyDescent="0.15">
      <c r="A18" t="s" s="51">
        <v>105</v>
      </c>
      <c r="B18">
        <f>RAND()</f>
        <v>0</v>
      </c>
      <c r="C18" t="s" s="51">
        <v>106</v>
      </c>
      <c r="D18" t="s" s="51">
        <v>107</v>
      </c>
    </row>
    <row r="19" spans="1:4" x14ac:dyDescent="0.15">
      <c r="A19" t="s" s="51">
        <v>108</v>
      </c>
      <c r="B19">
        <f>RANDBETWEEN(bottom,top)</f>
        <v>0</v>
      </c>
      <c r="C19" t="s" s="51">
        <v>109</v>
      </c>
      <c r="D19" t="s" s="51">
        <v>110</v>
      </c>
    </row>
    <row r="20" spans="1:4" x14ac:dyDescent="0.15">
      <c r="A20" t="s" s="51">
        <v>111</v>
      </c>
      <c r="B20" s="51">
        <v>0.0</v>
      </c>
      <c r="C20" t="s" s="51">
        <v>112</v>
      </c>
      <c r="D20" t="s" s="51">
        <v>113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12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114</v>
      </c>
      <c r="B2">
        <f>IF(condition,value_if_true,value_if_false)</f>
        <v>0</v>
      </c>
      <c r="C2" t="s" s="51">
        <v>115</v>
      </c>
      <c r="D2" t="s" s="51">
        <v>116</v>
      </c>
    </row>
    <row r="3" spans="1:4" x14ac:dyDescent="0.15">
      <c r="A3" t="s" s="51">
        <v>117</v>
      </c>
      <c r="B3" s="51">
        <v>0.0</v>
      </c>
      <c r="C3" t="s" s="51">
        <v>118</v>
      </c>
      <c r="D3" t="s" s="51">
        <v>119</v>
      </c>
    </row>
    <row r="4" spans="1:4" x14ac:dyDescent="0.15">
      <c r="A4" t="s" s="51">
        <v>120</v>
      </c>
      <c r="B4" s="51">
        <v>0.0</v>
      </c>
      <c r="C4" t="s" s="51">
        <v>121</v>
      </c>
      <c r="D4" t="s" s="51">
        <v>122</v>
      </c>
    </row>
    <row r="5" spans="1:4" x14ac:dyDescent="0.15">
      <c r="A5" t="s" s="51">
        <v>123</v>
      </c>
      <c r="B5" s="51">
        <v>0.0</v>
      </c>
      <c r="C5" t="s" s="51">
        <v>124</v>
      </c>
      <c r="D5" t="s" s="51">
        <v>125</v>
      </c>
    </row>
    <row r="6" spans="1:4" x14ac:dyDescent="0.15">
      <c r="A6" t="s" s="51">
        <v>126</v>
      </c>
      <c r="B6">
        <f>NOT(logical)</f>
        <v>0</v>
      </c>
      <c r="C6" t="s" s="51">
        <v>127</v>
      </c>
      <c r="D6" t="s" s="51">
        <v>128</v>
      </c>
    </row>
    <row r="7" spans="1:4" x14ac:dyDescent="0.15">
      <c r="A7" t="s" s="51">
        <v>129</v>
      </c>
      <c r="B7" s="51">
        <v>0.0</v>
      </c>
      <c r="C7" t="s" s="51">
        <v>130</v>
      </c>
      <c r="D7" t="s" s="51">
        <v>131</v>
      </c>
    </row>
    <row r="8" spans="1:4" x14ac:dyDescent="0.15">
      <c r="A8" t="s" s="51">
        <v>27</v>
      </c>
      <c r="B8">
        <f>_xlfn.IFERROR(value,value_if_error)</f>
        <v>0</v>
      </c>
      <c r="C8" t="s" s="51">
        <v>132</v>
      </c>
      <c r="D8" t="s" s="51">
        <v>133</v>
      </c>
    </row>
    <row r="9" spans="1:4" x14ac:dyDescent="0.15">
      <c r="A9" t="s" s="51">
        <v>134</v>
      </c>
      <c r="B9">
        <f>_xlfn.IFNA(value,value_if_na)</f>
        <v>0</v>
      </c>
      <c r="C9" t="s" s="51">
        <v>135</v>
      </c>
      <c r="D9" t="s" s="51">
        <v>136</v>
      </c>
    </row>
    <row r="10" spans="1:4" x14ac:dyDescent="0.15">
      <c r="A10" t="s" s="51">
        <v>137</v>
      </c>
      <c r="C10" t="s" s="51">
        <v>138</v>
      </c>
      <c r="D10" t="s" s="51">
        <v>139</v>
      </c>
    </row>
    <row r="11" spans="1:4" x14ac:dyDescent="0.15">
      <c r="A11" t="s" s="51">
        <v>140</v>
      </c>
      <c r="B11">
        <f>LET(name1,value1,calculation)</f>
        <v>0</v>
      </c>
      <c r="C11" t="s" s="51">
        <v>141</v>
      </c>
      <c r="D11" t="s" s="51">
        <v>142</v>
      </c>
    </row>
    <row r="12" spans="1:4" x14ac:dyDescent="0.15">
      <c r="A12" t="s" s="51">
        <v>143</v>
      </c>
      <c r="B12">
        <f t="array" ref="B12">LAMBDA(param,calculation)</f>
        <v>0</v>
      </c>
      <c r="C12" t="s" s="51">
        <v>144</v>
      </c>
      <c r="D12" t="s" s="51">
        <v>145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20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146</v>
      </c>
      <c r="B2">
        <f>TEXT(value,format_text)</f>
        <v>0</v>
      </c>
      <c r="C2" t="s" s="51">
        <v>147</v>
      </c>
      <c r="D2" t="s" s="51">
        <v>148</v>
      </c>
    </row>
    <row r="3" spans="1:4" x14ac:dyDescent="0.15">
      <c r="A3" t="s" s="51">
        <v>149</v>
      </c>
      <c r="B3">
        <f>VALUE(text)</f>
        <v>0</v>
      </c>
      <c r="C3" t="s" s="51">
        <v>150</v>
      </c>
      <c r="D3" t="s" s="51">
        <v>151</v>
      </c>
    </row>
    <row r="4" spans="1:4" x14ac:dyDescent="0.15">
      <c r="A4" t="s" s="51">
        <v>152</v>
      </c>
      <c r="B4" s="51">
        <v>0.0</v>
      </c>
      <c r="C4" t="s" s="51">
        <v>153</v>
      </c>
      <c r="D4" t="s" s="51">
        <v>154</v>
      </c>
    </row>
    <row r="5" spans="1:4" x14ac:dyDescent="0.15">
      <c r="A5" t="s" s="51">
        <v>155</v>
      </c>
      <c r="B5" s="51">
        <v>0.0</v>
      </c>
      <c r="C5" t="s" s="51">
        <v>156</v>
      </c>
      <c r="D5" t="s" s="51">
        <v>157</v>
      </c>
    </row>
    <row r="6" spans="1:4" x14ac:dyDescent="0.15">
      <c r="A6" t="s" s="51">
        <v>158</v>
      </c>
      <c r="B6" s="51">
        <v>0.0</v>
      </c>
      <c r="C6" t="s" s="51">
        <v>159</v>
      </c>
      <c r="D6" t="s" s="51">
        <v>160</v>
      </c>
    </row>
    <row r="7" spans="1:4" x14ac:dyDescent="0.15">
      <c r="A7" t="s" s="51">
        <v>161</v>
      </c>
      <c r="B7" s="51">
        <v>0.0</v>
      </c>
      <c r="C7" t="s" s="51">
        <v>162</v>
      </c>
      <c r="D7" t="s" s="51">
        <v>163</v>
      </c>
    </row>
    <row r="8" spans="1:4" x14ac:dyDescent="0.15">
      <c r="A8" t="s" s="51">
        <v>164</v>
      </c>
      <c r="B8" s="51">
        <v>0.0</v>
      </c>
      <c r="C8" t="s" s="51">
        <v>165</v>
      </c>
      <c r="D8" t="s" s="51">
        <v>166</v>
      </c>
    </row>
    <row r="9" spans="1:4" x14ac:dyDescent="0.15">
      <c r="A9" t="s" s="51">
        <v>167</v>
      </c>
      <c r="B9">
        <f>MID(text,start_num,num_chars)</f>
        <v>0</v>
      </c>
      <c r="C9" t="s" s="51">
        <v>168</v>
      </c>
      <c r="D9" t="s" s="51">
        <v>169</v>
      </c>
    </row>
    <row r="10" spans="1:4" x14ac:dyDescent="0.15">
      <c r="A10" t="s" s="51">
        <v>170</v>
      </c>
      <c r="B10">
        <f>LEN(text)</f>
        <v>0</v>
      </c>
      <c r="C10" t="s" s="51">
        <v>171</v>
      </c>
      <c r="D10" t="s" s="51">
        <v>172</v>
      </c>
    </row>
    <row r="11" spans="1:4" x14ac:dyDescent="0.15">
      <c r="A11" t="s" s="51">
        <v>173</v>
      </c>
      <c r="B11" s="51">
        <v>0.0</v>
      </c>
      <c r="C11" t="s" s="51">
        <v>174</v>
      </c>
      <c r="D11" t="s" s="51">
        <v>175</v>
      </c>
    </row>
    <row r="12" spans="1:4" x14ac:dyDescent="0.15">
      <c r="A12" t="s" s="51">
        <v>176</v>
      </c>
      <c r="B12" s="51">
        <v>0.0</v>
      </c>
      <c r="C12" t="s" s="51">
        <v>177</v>
      </c>
      <c r="D12" t="s" s="51">
        <v>178</v>
      </c>
    </row>
    <row r="13" spans="1:4" x14ac:dyDescent="0.15">
      <c r="A13" t="s" s="51">
        <v>179</v>
      </c>
      <c r="B13">
        <f>REPLACE(old_text,start_num,num_chars,new_text)</f>
        <v>0</v>
      </c>
      <c r="C13" t="s" s="51">
        <v>180</v>
      </c>
      <c r="D13" t="s" s="51">
        <v>181</v>
      </c>
    </row>
    <row r="14" spans="1:4" x14ac:dyDescent="0.15">
      <c r="A14" t="s" s="51">
        <v>182</v>
      </c>
      <c r="B14" s="51">
        <v>0.0</v>
      </c>
      <c r="C14" t="s" s="51">
        <v>183</v>
      </c>
      <c r="D14" t="s" s="51">
        <v>184</v>
      </c>
    </row>
    <row r="15" spans="1:4" x14ac:dyDescent="0.15">
      <c r="A15" t="s" s="51">
        <v>185</v>
      </c>
      <c r="B15">
        <f>UPPER(text)</f>
        <v>0</v>
      </c>
      <c r="C15" t="s" s="51">
        <v>186</v>
      </c>
      <c r="D15" t="s" s="51">
        <v>187</v>
      </c>
    </row>
    <row r="16" spans="1:4" x14ac:dyDescent="0.15">
      <c r="A16" t="s" s="51">
        <v>188</v>
      </c>
      <c r="B16">
        <f>LOWER(text)</f>
        <v>0</v>
      </c>
      <c r="C16" t="s" s="51">
        <v>189</v>
      </c>
      <c r="D16" t="s" s="51">
        <v>190</v>
      </c>
    </row>
    <row r="17" spans="1:4" x14ac:dyDescent="0.15">
      <c r="A17" t="s" s="51">
        <v>191</v>
      </c>
      <c r="B17">
        <f>PROPER(text)</f>
        <v>0</v>
      </c>
      <c r="C17" t="s" s="51">
        <v>192</v>
      </c>
      <c r="D17" t="s" s="51">
        <v>193</v>
      </c>
    </row>
    <row r="18" spans="1:4" x14ac:dyDescent="0.15">
      <c r="A18" t="s" s="51">
        <v>194</v>
      </c>
      <c r="B18">
        <f>TRIM(text)</f>
        <v>0</v>
      </c>
      <c r="C18" t="s" s="51">
        <v>195</v>
      </c>
      <c r="D18" t="s" s="51">
        <v>196</v>
      </c>
    </row>
    <row r="19" spans="1:4" x14ac:dyDescent="0.15">
      <c r="A19" t="s" s="51">
        <v>197</v>
      </c>
      <c r="B19">
        <f>CLEAN(text)</f>
        <v>0</v>
      </c>
      <c r="C19" t="s" s="51">
        <v>198</v>
      </c>
      <c r="D19" t="s" s="51">
        <v>199</v>
      </c>
    </row>
    <row r="20" spans="1:4" x14ac:dyDescent="0.15">
      <c r="A20" t="s" s="51">
        <v>200</v>
      </c>
      <c r="C20" t="s" s="51">
        <v>201</v>
      </c>
      <c r="D20" t="s" s="51">
        <v>202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21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203</v>
      </c>
      <c r="B2">
        <f>TODAY()</f>
        <v>0</v>
      </c>
      <c r="C2" t="s" s="51">
        <v>204</v>
      </c>
      <c r="D2" t="s" s="51">
        <v>205</v>
      </c>
    </row>
    <row r="3" spans="1:4" x14ac:dyDescent="0.15">
      <c r="A3" t="s" s="51">
        <v>206</v>
      </c>
      <c r="B3">
        <f>NOW()</f>
        <v>0</v>
      </c>
      <c r="C3" t="s" s="51">
        <v>207</v>
      </c>
      <c r="D3" t="s" s="51">
        <v>208</v>
      </c>
    </row>
    <row r="4" spans="1:4" x14ac:dyDescent="0.15">
      <c r="A4" t="s" s="51">
        <v>209</v>
      </c>
      <c r="B4">
        <f>DATE(year,month,day)</f>
        <v>0</v>
      </c>
      <c r="C4" t="s" s="51">
        <v>210</v>
      </c>
      <c r="D4" t="s" s="51">
        <v>211</v>
      </c>
    </row>
    <row r="5" spans="1:4" x14ac:dyDescent="0.15">
      <c r="A5" t="s" s="51">
        <v>212</v>
      </c>
      <c r="B5">
        <f>TIME(hour,minute,second)</f>
        <v>0</v>
      </c>
      <c r="C5" t="s" s="51">
        <v>213</v>
      </c>
      <c r="D5" t="s" s="51">
        <v>214</v>
      </c>
    </row>
    <row r="6" spans="1:4" x14ac:dyDescent="0.15">
      <c r="A6" t="s" s="51">
        <v>215</v>
      </c>
      <c r="B6">
        <f>DAY(serial_number)</f>
        <v>0</v>
      </c>
      <c r="C6" t="s" s="51">
        <v>216</v>
      </c>
      <c r="D6" t="s" s="51">
        <v>217</v>
      </c>
    </row>
    <row r="7" spans="1:4" x14ac:dyDescent="0.15">
      <c r="A7" t="s" s="51">
        <v>218</v>
      </c>
      <c r="B7">
        <f>MONTH(serial_number)</f>
        <v>0</v>
      </c>
      <c r="C7" t="s" s="51">
        <v>219</v>
      </c>
      <c r="D7" t="s" s="51">
        <v>220</v>
      </c>
    </row>
    <row r="8" spans="1:4" x14ac:dyDescent="0.15">
      <c r="A8" t="s" s="51">
        <v>221</v>
      </c>
      <c r="B8">
        <f>YEAR(serial_number)</f>
        <v>0</v>
      </c>
      <c r="C8" t="s" s="51">
        <v>222</v>
      </c>
      <c r="D8" t="s" s="51">
        <v>223</v>
      </c>
    </row>
    <row r="9" spans="1:4" x14ac:dyDescent="0.15">
      <c r="A9" t="s" s="51">
        <v>224</v>
      </c>
      <c r="B9">
        <f>HOUR(serial_number)</f>
        <v>0</v>
      </c>
      <c r="C9" t="s" s="51">
        <v>225</v>
      </c>
      <c r="D9" t="s" s="51">
        <v>226</v>
      </c>
    </row>
    <row r="10" spans="1:4" x14ac:dyDescent="0.15">
      <c r="A10" t="s" s="51">
        <v>227</v>
      </c>
      <c r="B10">
        <f>MINUTE(serial_number)</f>
        <v>0</v>
      </c>
      <c r="C10" t="s" s="51">
        <v>228</v>
      </c>
      <c r="D10" t="s" s="51">
        <v>229</v>
      </c>
    </row>
    <row r="11" spans="1:4" x14ac:dyDescent="0.15">
      <c r="A11" t="s" s="51">
        <v>230</v>
      </c>
      <c r="B11">
        <f>SECOND(serial_number)</f>
        <v>0</v>
      </c>
      <c r="C11" t="s" s="51">
        <v>231</v>
      </c>
      <c r="D11" t="s" s="51">
        <v>232</v>
      </c>
    </row>
    <row r="12" spans="1:4" x14ac:dyDescent="0.15">
      <c r="A12" t="s" s="51">
        <v>233</v>
      </c>
      <c r="B12" s="51">
        <v>0.0</v>
      </c>
      <c r="C12" t="s" s="51">
        <v>234</v>
      </c>
      <c r="D12" t="s" s="51">
        <v>235</v>
      </c>
    </row>
    <row r="13" spans="1:4" x14ac:dyDescent="0.15">
      <c r="A13" t="s" s="51">
        <v>236</v>
      </c>
      <c r="B13" s="51">
        <v>0.0</v>
      </c>
      <c r="C13" t="s" s="51">
        <v>237</v>
      </c>
      <c r="D13" t="s" s="51">
        <v>238</v>
      </c>
    </row>
    <row r="14" spans="1:4" x14ac:dyDescent="0.15">
      <c r="A14" t="s" s="51">
        <v>239</v>
      </c>
      <c r="B14" s="51">
        <v>0.0</v>
      </c>
      <c r="C14" t="s" s="51">
        <v>240</v>
      </c>
      <c r="D14" t="s" s="51">
        <v>241</v>
      </c>
    </row>
    <row r="15" spans="1:4" x14ac:dyDescent="0.15">
      <c r="A15" t="s" s="51">
        <v>242</v>
      </c>
      <c r="B15" s="51">
        <v>0.0</v>
      </c>
      <c r="C15" t="s" s="51">
        <v>243</v>
      </c>
      <c r="D15" t="s" s="51">
        <v>244</v>
      </c>
    </row>
    <row r="16" spans="1:4" x14ac:dyDescent="0.15">
      <c r="A16" t="s" s="51">
        <v>245</v>
      </c>
      <c r="B16" s="51">
        <v>0.0</v>
      </c>
      <c r="C16" t="s" s="51">
        <v>246</v>
      </c>
      <c r="D16" t="s" s="51">
        <v>247</v>
      </c>
    </row>
    <row r="17" spans="1:4" x14ac:dyDescent="0.15">
      <c r="A17" t="s" s="51">
        <v>248</v>
      </c>
      <c r="B17" s="51">
        <v>0.0</v>
      </c>
      <c r="C17" t="s" s="51">
        <v>249</v>
      </c>
      <c r="D17" t="s" s="51">
        <v>250</v>
      </c>
    </row>
    <row r="18" spans="1:4" x14ac:dyDescent="0.15">
      <c r="A18" t="s" s="51">
        <v>251</v>
      </c>
      <c r="B18">
        <f>EOMONTH(start_date,months)</f>
        <v>0</v>
      </c>
      <c r="C18" t="s" s="51">
        <v>252</v>
      </c>
      <c r="D18" t="s" s="51">
        <v>253</v>
      </c>
    </row>
    <row r="19" spans="1:4" x14ac:dyDescent="0.15">
      <c r="A19" t="s" s="51">
        <v>254</v>
      </c>
      <c r="B19">
        <f>EDATE(start_date,months)</f>
        <v>0</v>
      </c>
      <c r="C19" t="s" s="51">
        <v>255</v>
      </c>
      <c r="D19" t="s" s="51">
        <v>256</v>
      </c>
    </row>
    <row r="20" spans="1:4" x14ac:dyDescent="0.15">
      <c r="A20" t="s" s="51">
        <v>257</v>
      </c>
      <c r="B20">
        <f>DATEDIF(start_date,end_date,"unit")</f>
        <v>0</v>
      </c>
      <c r="C20" t="s" s="51">
        <v>258</v>
      </c>
      <c r="D20" t="s" s="51">
        <v>259</v>
      </c>
    </row>
    <row r="21" spans="1:4" x14ac:dyDescent="0.15">
      <c r="A21" t="s" s="51">
        <v>260</v>
      </c>
      <c r="B21" s="51">
        <v>0.0</v>
      </c>
      <c r="C21" t="s" s="51">
        <v>261</v>
      </c>
      <c r="D21" t="s" s="51">
        <v>262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24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263</v>
      </c>
      <c r="C2" t="s" s="51">
        <v>264</v>
      </c>
      <c r="D2" t="s" s="51">
        <v>32</v>
      </c>
    </row>
    <row r="3" spans="1:4" x14ac:dyDescent="0.15">
      <c r="A3" t="s" s="51">
        <v>265</v>
      </c>
      <c r="B3" s="51">
        <v>0.0</v>
      </c>
      <c r="C3" t="s" s="51">
        <v>266</v>
      </c>
      <c r="D3" t="s" s="51">
        <v>267</v>
      </c>
    </row>
    <row r="4" spans="1:4" x14ac:dyDescent="0.15">
      <c r="A4" t="s" s="51">
        <v>268</v>
      </c>
      <c r="B4" s="51">
        <v>0.0</v>
      </c>
      <c r="C4" t="s" s="51">
        <v>269</v>
      </c>
      <c r="D4" t="s" s="51">
        <v>270</v>
      </c>
    </row>
    <row r="5" spans="1:4" x14ac:dyDescent="0.15">
      <c r="A5" t="s" s="51">
        <v>271</v>
      </c>
      <c r="B5" s="51">
        <v>0.0</v>
      </c>
      <c r="C5" t="s" s="51">
        <v>272</v>
      </c>
      <c r="D5" t="s" s="51">
        <v>273</v>
      </c>
    </row>
    <row r="6" spans="1:4" x14ac:dyDescent="0.15">
      <c r="A6" t="s" s="51">
        <v>274</v>
      </c>
      <c r="B6" s="51">
        <v>0.0</v>
      </c>
      <c r="C6" t="s" s="51">
        <v>275</v>
      </c>
      <c r="D6" t="s" s="51">
        <v>276</v>
      </c>
    </row>
    <row r="7" spans="1:4" x14ac:dyDescent="0.15">
      <c r="A7" t="s" s="51">
        <v>277</v>
      </c>
      <c r="B7" s="51">
        <v>0.0</v>
      </c>
      <c r="C7" t="s" s="51">
        <v>278</v>
      </c>
      <c r="D7" t="s" s="51">
        <v>279</v>
      </c>
    </row>
    <row r="8" spans="1:4" x14ac:dyDescent="0.15">
      <c r="A8" t="s" s="51">
        <v>280</v>
      </c>
      <c r="B8" s="51">
        <v>0.0</v>
      </c>
      <c r="C8" t="s" s="51">
        <v>281</v>
      </c>
      <c r="D8" t="s" s="51">
        <v>282</v>
      </c>
    </row>
    <row r="9" spans="1:4" x14ac:dyDescent="0.15">
      <c r="A9" t="s" s="51">
        <v>283</v>
      </c>
      <c r="B9" s="51">
        <v>0.0</v>
      </c>
      <c r="C9" t="s" s="51">
        <v>284</v>
      </c>
      <c r="D9" t="s" s="51">
        <v>285</v>
      </c>
    </row>
    <row r="10" spans="1:4" x14ac:dyDescent="0.15">
      <c r="A10" t="s" s="51">
        <v>286</v>
      </c>
      <c r="B10" s="51">
        <v>0.0</v>
      </c>
      <c r="C10" t="s" s="51">
        <v>287</v>
      </c>
      <c r="D10" t="s" s="51">
        <v>288</v>
      </c>
    </row>
    <row r="11" spans="1:4" x14ac:dyDescent="0.15">
      <c r="A11" t="s" s="51">
        <v>289</v>
      </c>
      <c r="B11" s="51">
        <v>0.0</v>
      </c>
      <c r="C11" t="s" s="51">
        <v>290</v>
      </c>
      <c r="D11" t="s" s="51">
        <v>291</v>
      </c>
    </row>
    <row r="12" spans="1:4" x14ac:dyDescent="0.15">
      <c r="A12" t="s" s="51">
        <v>292</v>
      </c>
      <c r="B12" s="51">
        <v>0.0</v>
      </c>
      <c r="C12" t="s" s="51">
        <v>293</v>
      </c>
      <c r="D12" t="s" s="51">
        <v>294</v>
      </c>
    </row>
    <row r="13" spans="1:4" x14ac:dyDescent="0.15">
      <c r="A13" t="s" s="51">
        <v>295</v>
      </c>
      <c r="B13" s="51">
        <v>0.0</v>
      </c>
      <c r="C13" t="s" s="51">
        <v>296</v>
      </c>
      <c r="D13" t="s" s="51">
        <v>297</v>
      </c>
    </row>
    <row r="14" spans="1:4" x14ac:dyDescent="0.15">
      <c r="A14" t="s" s="51">
        <v>298</v>
      </c>
      <c r="B14" s="51">
        <v>0.0</v>
      </c>
      <c r="C14" t="s" s="51">
        <v>299</v>
      </c>
      <c r="D14" t="s" s="51">
        <v>300</v>
      </c>
    </row>
    <row r="15" spans="1:4" x14ac:dyDescent="0.15">
      <c r="A15" t="s" s="51">
        <v>301</v>
      </c>
      <c r="B15">
        <f>ROWS(array)</f>
        <v>0</v>
      </c>
      <c r="C15" t="s" s="51">
        <v>302</v>
      </c>
      <c r="D15" t="s" s="51">
        <v>303</v>
      </c>
    </row>
    <row r="16" spans="1:4" x14ac:dyDescent="0.15">
      <c r="A16" t="s" s="51">
        <v>304</v>
      </c>
      <c r="B16">
        <f>COLUMNS(array)</f>
        <v>0</v>
      </c>
      <c r="C16" t="s" s="51">
        <v>305</v>
      </c>
      <c r="D16" t="s" s="51">
        <v>306</v>
      </c>
    </row>
    <row r="17" spans="1:4" x14ac:dyDescent="0.15">
      <c r="A17" t="s" s="51">
        <v>307</v>
      </c>
      <c r="C17" t="s" s="51">
        <v>308</v>
      </c>
      <c r="D17" t="s" s="51">
        <v>309</v>
      </c>
    </row>
    <row r="18" spans="1:4" x14ac:dyDescent="0.15">
      <c r="A18" t="s" s="51">
        <v>310</v>
      </c>
      <c r="C18" t="s" s="51">
        <v>311</v>
      </c>
      <c r="D18" t="s" s="51">
        <v>312</v>
      </c>
    </row>
    <row r="19" spans="1:4" x14ac:dyDescent="0.15">
      <c r="A19" t="s" s="51">
        <v>313</v>
      </c>
      <c r="C19" t="s" s="51">
        <v>314</v>
      </c>
      <c r="D19" t="s" s="51">
        <v>315</v>
      </c>
    </row>
    <row r="20" spans="1:4" x14ac:dyDescent="0.15">
      <c r="A20" t="s" s="51">
        <v>316</v>
      </c>
      <c r="C20" t="s" s="51">
        <v>317</v>
      </c>
      <c r="D20" t="s" s="51">
        <v>318</v>
      </c>
    </row>
    <row r="21" spans="1:4" x14ac:dyDescent="0.15">
      <c r="A21" t="s" s="51">
        <v>319</v>
      </c>
      <c r="C21" t="s" s="51">
        <v>320</v>
      </c>
      <c r="D21" t="s" s="51">
        <v>321</v>
      </c>
    </row>
    <row r="22" spans="1:4" x14ac:dyDescent="0.15">
      <c r="A22" t="s" s="51">
        <v>322</v>
      </c>
      <c r="C22" t="s" s="51">
        <v>323</v>
      </c>
      <c r="D22" t="s" s="51">
        <v>324</v>
      </c>
    </row>
    <row r="23" spans="1:4" x14ac:dyDescent="0.15">
      <c r="A23" t="s" s="51">
        <v>325</v>
      </c>
      <c r="C23" t="s" s="51">
        <v>326</v>
      </c>
      <c r="D23" t="s" s="51">
        <v>327</v>
      </c>
    </row>
    <row r="24" spans="1:4" x14ac:dyDescent="0.15">
      <c r="A24" t="s" s="51">
        <v>328</v>
      </c>
      <c r="C24" t="s" s="51">
        <v>329</v>
      </c>
      <c r="D24" t="s" s="51">
        <v>330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25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48</v>
      </c>
      <c r="B2" s="51">
        <v>0.0</v>
      </c>
      <c r="C2" t="s" s="51">
        <v>331</v>
      </c>
      <c r="D2" t="s" s="51">
        <v>332</v>
      </c>
    </row>
    <row r="3" spans="1:4" x14ac:dyDescent="0.15">
      <c r="A3" t="s" s="51">
        <v>333</v>
      </c>
      <c r="B3" s="51">
        <v>0.0</v>
      </c>
      <c r="C3" t="s" s="51">
        <v>334</v>
      </c>
      <c r="D3" t="s" s="51">
        <v>335</v>
      </c>
    </row>
    <row r="4" spans="1:4" x14ac:dyDescent="0.15">
      <c r="A4" t="s" s="51">
        <v>336</v>
      </c>
      <c r="B4" s="51">
        <v>0.0</v>
      </c>
      <c r="C4" t="s" s="51">
        <v>337</v>
      </c>
      <c r="D4" t="s" s="51">
        <v>338</v>
      </c>
    </row>
    <row r="5" spans="1:4" x14ac:dyDescent="0.15">
      <c r="A5" t="s" s="51">
        <v>339</v>
      </c>
      <c r="B5" s="51">
        <v>0.0</v>
      </c>
      <c r="C5" t="s" s="51">
        <v>340</v>
      </c>
      <c r="D5" t="s" s="51">
        <v>341</v>
      </c>
    </row>
    <row r="6" spans="1:4" x14ac:dyDescent="0.15">
      <c r="A6" t="s" s="51">
        <v>342</v>
      </c>
      <c r="B6">
        <f>LARGE(array,k)</f>
        <v>0</v>
      </c>
      <c r="C6" t="s" s="51">
        <v>343</v>
      </c>
      <c r="D6" t="s" s="51">
        <v>344</v>
      </c>
    </row>
    <row r="7" spans="1:4" x14ac:dyDescent="0.15">
      <c r="A7" t="s" s="51">
        <v>345</v>
      </c>
      <c r="B7">
        <f>SMALL(array,k)</f>
        <v>0</v>
      </c>
      <c r="C7" t="s" s="51">
        <v>346</v>
      </c>
      <c r="D7" t="s" s="51">
        <v>347</v>
      </c>
    </row>
    <row r="8" spans="1:4" x14ac:dyDescent="0.15">
      <c r="A8" t="s" s="51">
        <v>348</v>
      </c>
      <c r="B8">
        <f>PERCENTILE.INC(array,k)</f>
        <v>0</v>
      </c>
      <c r="C8" t="s" s="51">
        <v>349</v>
      </c>
      <c r="D8" t="s" s="51">
        <v>350</v>
      </c>
    </row>
    <row r="9" spans="1:4" x14ac:dyDescent="0.15">
      <c r="A9" t="s" s="51">
        <v>351</v>
      </c>
      <c r="B9">
        <f>PERCENTILE.EXC(array,k)</f>
        <v>0</v>
      </c>
      <c r="C9" t="s" s="51">
        <v>352</v>
      </c>
      <c r="D9" t="s" s="51">
        <v>353</v>
      </c>
    </row>
    <row r="10" spans="1:4" x14ac:dyDescent="0.15">
      <c r="A10" t="s" s="51">
        <v>354</v>
      </c>
      <c r="B10">
        <f>QUARTILE.INC(array,quart)</f>
        <v>0</v>
      </c>
      <c r="C10" t="s" s="51">
        <v>355</v>
      </c>
      <c r="D10" t="s" s="51">
        <v>356</v>
      </c>
    </row>
    <row r="11" spans="1:4" x14ac:dyDescent="0.15">
      <c r="A11" t="s" s="51">
        <v>357</v>
      </c>
      <c r="B11" s="51">
        <v>0.0</v>
      </c>
      <c r="C11" t="s" s="51">
        <v>358</v>
      </c>
      <c r="D11" t="s" s="51">
        <v>359</v>
      </c>
    </row>
    <row r="12" spans="1:4" x14ac:dyDescent="0.15">
      <c r="A12" t="s" s="51">
        <v>360</v>
      </c>
      <c r="B12" s="51">
        <v>0.0</v>
      </c>
      <c r="C12" t="s" s="51">
        <v>361</v>
      </c>
      <c r="D12" t="s" s="51">
        <v>362</v>
      </c>
    </row>
    <row r="13" spans="1:4" x14ac:dyDescent="0.15">
      <c r="A13" t="s" s="51">
        <v>363</v>
      </c>
      <c r="B13" s="51">
        <v>0.0</v>
      </c>
      <c r="C13" t="s" s="51">
        <v>364</v>
      </c>
      <c r="D13" t="s" s="51">
        <v>365</v>
      </c>
    </row>
    <row r="14" spans="1:4" x14ac:dyDescent="0.15">
      <c r="A14" t="s" s="51">
        <v>366</v>
      </c>
      <c r="B14">
        <f>CORREL(array1,array2)</f>
        <v>0</v>
      </c>
      <c r="C14" t="s" s="51">
        <v>367</v>
      </c>
      <c r="D14" t="s" s="51">
        <v>368</v>
      </c>
    </row>
    <row r="15" spans="1:4" x14ac:dyDescent="0.15">
      <c r="A15" t="s" s="51">
        <v>369</v>
      </c>
      <c r="B15">
        <f>COVARIANCE.S(array1,array2)</f>
        <v>0</v>
      </c>
      <c r="C15" t="s" s="51">
        <v>370</v>
      </c>
      <c r="D15" t="s" s="51">
        <v>371</v>
      </c>
    </row>
    <row r="16" spans="1:4" x14ac:dyDescent="0.15">
      <c r="A16" t="s" s="51">
        <v>372</v>
      </c>
      <c r="B16">
        <f>CEILING(number,significance)</f>
        <v>0</v>
      </c>
      <c r="C16" t="s" s="51">
        <v>373</v>
      </c>
      <c r="D16" t="s" s="51">
        <v>374</v>
      </c>
    </row>
    <row r="17" spans="1:4" x14ac:dyDescent="0.15">
      <c r="A17" t="s" s="51">
        <v>375</v>
      </c>
      <c r="B17">
        <f>FLOOR(number,significance)</f>
        <v>0</v>
      </c>
      <c r="C17" t="s" s="51">
        <v>376</v>
      </c>
      <c r="D17" t="s" s="51">
        <v>377</v>
      </c>
    </row>
    <row r="18" spans="1:4" x14ac:dyDescent="0.15">
      <c r="A18" t="s" s="51">
        <v>378</v>
      </c>
      <c r="B18">
        <f>MROUND(number,multiple)</f>
        <v>0</v>
      </c>
      <c r="C18" t="s" s="51">
        <v>379</v>
      </c>
      <c r="D18" t="s" s="51">
        <v>380</v>
      </c>
    </row>
    <row r="19" spans="1:4" x14ac:dyDescent="0.15">
      <c r="A19" t="s" s="51">
        <v>381</v>
      </c>
      <c r="B19">
        <f>POWER(number,power)</f>
        <v>0</v>
      </c>
      <c r="C19" t="s" s="51">
        <v>382</v>
      </c>
      <c r="D19" t="s" s="51">
        <v>383</v>
      </c>
    </row>
    <row r="20" spans="1:4" x14ac:dyDescent="0.15">
      <c r="A20" t="s" s="51">
        <v>384</v>
      </c>
      <c r="B20">
        <f>EXP(number)</f>
        <v>0</v>
      </c>
      <c r="C20" t="s" s="51">
        <v>385</v>
      </c>
      <c r="D20" t="s" s="51">
        <v>386</v>
      </c>
    </row>
    <row r="21" spans="1:4" x14ac:dyDescent="0.15">
      <c r="A21" t="s" s="51">
        <v>387</v>
      </c>
      <c r="B21">
        <f>LN(number)</f>
        <v>0</v>
      </c>
      <c r="C21" t="s" s="51">
        <v>388</v>
      </c>
      <c r="D21" t="s" s="51">
        <v>389</v>
      </c>
    </row>
    <row r="22" spans="1:4" x14ac:dyDescent="0.15">
      <c r="A22" t="s" s="51">
        <v>390</v>
      </c>
      <c r="B22" s="51">
        <v>0.0</v>
      </c>
      <c r="C22" t="s" s="51">
        <v>391</v>
      </c>
      <c r="D22" t="s" s="51">
        <v>392</v>
      </c>
    </row>
    <row r="23" spans="1:4" x14ac:dyDescent="0.15">
      <c r="A23" t="s" s="51">
        <v>393</v>
      </c>
      <c r="B23">
        <f>PI()</f>
        <v>0</v>
      </c>
      <c r="C23" t="s" s="51">
        <v>394</v>
      </c>
      <c r="D23" t="s" s="51">
        <v>395</v>
      </c>
    </row>
    <row r="24" spans="1:4" x14ac:dyDescent="0.15">
      <c r="A24" t="s" s="51">
        <v>396</v>
      </c>
      <c r="B24">
        <f>RADIANS(angle)</f>
        <v>0</v>
      </c>
      <c r="C24" t="s" s="51">
        <v>397</v>
      </c>
      <c r="D24" t="s" s="51">
        <v>398</v>
      </c>
    </row>
    <row r="25" spans="1:4" x14ac:dyDescent="0.15">
      <c r="A25" t="s" s="51">
        <v>399</v>
      </c>
      <c r="B25">
        <f>DEGREES(angle)</f>
        <v>0</v>
      </c>
      <c r="C25" t="s" s="51">
        <v>400</v>
      </c>
      <c r="D25" t="s" s="51">
        <v>401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12"/>
  <sheetViews>
    <sheetView zoomScaleNormal="100" topLeftCell="A1" workbookViewId="0">
      <selection activeCell="A1" activeCellId="0" sqref="A1"/>
    </sheetView>
  </sheetViews>
  <sheetFormatPr defaultRowHeight="15.0" defaultColWidth="9.0" x14ac:dyDescent="0.15"/>
  <cols>
    <col min="1" max="5" width="9.0"/>
  </cols>
  <sheetData>
    <row r="1" spans="1:4" x14ac:dyDescent="0.15">
      <c r="A1" s="2" t="s">
        <v>54</v>
      </c>
      <c r="B1" s="2" t="s">
        <v>55</v>
      </c>
      <c r="C1" s="2" t="s">
        <v>56</v>
      </c>
      <c r="D1" s="2" t="s">
        <v>20</v>
      </c>
    </row>
    <row r="2" spans="1:4" x14ac:dyDescent="0.15">
      <c r="A2" t="s" s="51">
        <v>402</v>
      </c>
      <c r="B2" s="51">
        <v>0.0</v>
      </c>
      <c r="C2" t="s" s="51">
        <v>403</v>
      </c>
      <c r="D2" t="s" s="51">
        <v>404</v>
      </c>
    </row>
    <row r="3" spans="1:4" x14ac:dyDescent="0.15">
      <c r="A3" t="s" s="51">
        <v>405</v>
      </c>
      <c r="B3" s="51">
        <v>0.0</v>
      </c>
      <c r="C3" t="s" s="51">
        <v>406</v>
      </c>
      <c r="D3" t="s" s="51">
        <v>407</v>
      </c>
    </row>
    <row r="4" spans="1:4" x14ac:dyDescent="0.15">
      <c r="A4" t="s" s="51">
        <v>408</v>
      </c>
      <c r="B4" s="51">
        <v>0.0</v>
      </c>
      <c r="C4" t="s" s="51">
        <v>409</v>
      </c>
      <c r="D4" t="s" s="51">
        <v>410</v>
      </c>
    </row>
    <row r="5" spans="1:4" x14ac:dyDescent="0.15">
      <c r="A5" t="s" s="51">
        <v>411</v>
      </c>
      <c r="B5" s="51">
        <v>0.0</v>
      </c>
      <c r="C5" t="s" s="51">
        <v>412</v>
      </c>
      <c r="D5" t="s" s="51">
        <v>413</v>
      </c>
    </row>
    <row r="6" spans="1:4" x14ac:dyDescent="0.15">
      <c r="A6" t="s" s="51">
        <v>414</v>
      </c>
      <c r="B6">
        <f>XNPV(rate,values,dates)</f>
        <v>0</v>
      </c>
      <c r="C6" t="s" s="51">
        <v>415</v>
      </c>
      <c r="D6" t="s" s="51">
        <v>416</v>
      </c>
    </row>
    <row r="7" spans="1:4" x14ac:dyDescent="0.15">
      <c r="A7" t="s" s="51">
        <v>417</v>
      </c>
      <c r="B7" s="51">
        <v>0.0</v>
      </c>
      <c r="C7" t="s" s="51">
        <v>418</v>
      </c>
      <c r="D7" t="s" s="51">
        <v>419</v>
      </c>
    </row>
    <row r="8" spans="1:4" x14ac:dyDescent="0.15">
      <c r="A8" t="s" s="51">
        <v>420</v>
      </c>
      <c r="B8" s="51">
        <v>0.0</v>
      </c>
      <c r="C8" t="s" s="51">
        <v>421</v>
      </c>
      <c r="D8" t="s" s="51">
        <v>422</v>
      </c>
    </row>
    <row r="9" spans="1:4" x14ac:dyDescent="0.15">
      <c r="A9" t="s" s="51">
        <v>423</v>
      </c>
      <c r="B9" s="51">
        <v>0.0</v>
      </c>
      <c r="C9" t="s" s="51">
        <v>424</v>
      </c>
      <c r="D9" t="s" s="51">
        <v>425</v>
      </c>
    </row>
    <row r="10" spans="1:4" x14ac:dyDescent="0.15">
      <c r="A10" t="s" s="51">
        <v>426</v>
      </c>
      <c r="B10" s="51">
        <v>0.0</v>
      </c>
      <c r="C10" t="s" s="51">
        <v>427</v>
      </c>
      <c r="D10" t="s" s="51">
        <v>428</v>
      </c>
    </row>
    <row r="11" spans="1:4" x14ac:dyDescent="0.15">
      <c r="A11" t="s" s="51">
        <v>429</v>
      </c>
      <c r="B11" s="51">
        <v>0.0</v>
      </c>
      <c r="C11" t="s" s="51">
        <v>430</v>
      </c>
      <c r="D11" t="s" s="51">
        <v>431</v>
      </c>
    </row>
    <row r="12" spans="1:4" x14ac:dyDescent="0.15">
      <c r="A12" t="s" s="51">
        <v>432</v>
      </c>
      <c r="B12" s="51">
        <v>0.0</v>
      </c>
      <c r="C12" t="s" s="51">
        <v>433</v>
      </c>
      <c r="D12" t="s" s="51">
        <v>434</v>
      </c>
    </row>
  </sheetData>
  <phoneticPr fontId="0" type="noConversion"/>
  <pageMargins left="0.6999125161508876" right="0.6999125161508876" top="0.7499062639521802" bottom="0.7499062639521802" header="0.2999625102741512" footer="0.2999625102741512"/>
  <pageSetup paperSize="0"/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root</cp:lastModifiedBy>
  <cp:revision>0</cp:revision>
  <dcterms:created xsi:type="dcterms:W3CDTF">2025-09-06T07:02:39Z</dcterms:created>
  <dcterms:modified xsi:type="dcterms:W3CDTF">2025-09-18T07:12:11Z</dcterms:modified>
</cp:coreProperties>
</file>